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siminsupotusai\kekka\"/>
    </mc:Choice>
  </mc:AlternateContent>
  <xr:revisionPtr revIDLastSave="0" documentId="13_ncr:1_{5DDD4067-5270-45F8-A4C5-F159BD26D60C}" xr6:coauthVersionLast="47" xr6:coauthVersionMax="47" xr10:uidLastSave="{00000000-0000-0000-0000-000000000000}"/>
  <bookViews>
    <workbookView xWindow="-108" yWindow="-108" windowWidth="23256" windowHeight="12576" tabRatio="779" xr2:uid="{00000000-000D-0000-FFFF-FFFF00000000}"/>
  </bookViews>
  <sheets>
    <sheet name="結果" sheetId="364" r:id="rId1"/>
    <sheet name="提出" sheetId="134" r:id="rId2"/>
  </sheets>
  <definedNames>
    <definedName name="_xlnm.Print_Area" localSheetId="0">結果!$A$1:$BW$221</definedName>
    <definedName name="_xlnm.Print_Area" localSheetId="1">提出!$A$1:$K$37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12" i="364" l="1"/>
  <c r="N111" i="364"/>
  <c r="N110" i="364"/>
  <c r="N109" i="364"/>
  <c r="N108" i="364"/>
  <c r="N107" i="364"/>
  <c r="N178" i="364"/>
  <c r="N177" i="364"/>
  <c r="N176" i="364"/>
  <c r="N175" i="364"/>
  <c r="N174" i="364"/>
  <c r="N173" i="364"/>
  <c r="N200" i="364"/>
  <c r="N199" i="364"/>
  <c r="N198" i="364"/>
  <c r="N197" i="364"/>
  <c r="N196" i="364"/>
  <c r="N195" i="364"/>
  <c r="BI200" i="364"/>
  <c r="BI199" i="364"/>
  <c r="BI198" i="364"/>
  <c r="BI197" i="364"/>
  <c r="BI196" i="364"/>
  <c r="BI195" i="364"/>
  <c r="BP194" i="364"/>
  <c r="BP193" i="364"/>
  <c r="BL194" i="364"/>
  <c r="BL193" i="364"/>
  <c r="BH194" i="364"/>
  <c r="BH193" i="364"/>
  <c r="BD194" i="364"/>
  <c r="BD193" i="364"/>
  <c r="AZ194" i="364"/>
  <c r="AZ193" i="364"/>
  <c r="D20" i="134" l="1"/>
  <c r="D18" i="134"/>
  <c r="C20" i="134"/>
  <c r="C18" i="134"/>
  <c r="AB71" i="364"/>
  <c r="AA71" i="364"/>
  <c r="Y71" i="364"/>
  <c r="Z71" i="364" s="1"/>
  <c r="X71" i="364"/>
  <c r="W71" i="364"/>
  <c r="U71" i="364"/>
  <c r="V71" i="364" s="1"/>
  <c r="S71" i="364"/>
  <c r="Q71" i="364"/>
  <c r="R71" i="364" s="1"/>
  <c r="P71" i="364"/>
  <c r="O71" i="364"/>
  <c r="M71" i="364"/>
  <c r="N71" i="364" s="1"/>
  <c r="K71" i="364"/>
  <c r="I71" i="364"/>
  <c r="J71" i="364" s="1"/>
  <c r="H71" i="364"/>
  <c r="G71" i="364"/>
  <c r="E71" i="364"/>
  <c r="F71" i="364" s="1"/>
  <c r="AA70" i="364"/>
  <c r="Y70" i="364"/>
  <c r="Z70" i="364" s="1"/>
  <c r="X70" i="364"/>
  <c r="W70" i="364"/>
  <c r="U70" i="364"/>
  <c r="V70" i="364" s="1"/>
  <c r="S70" i="364"/>
  <c r="Q70" i="364"/>
  <c r="R70" i="364" s="1"/>
  <c r="P70" i="364"/>
  <c r="O70" i="364"/>
  <c r="M70" i="364"/>
  <c r="N70" i="364" s="1"/>
  <c r="K70" i="364"/>
  <c r="I70" i="364"/>
  <c r="J70" i="364" s="1"/>
  <c r="H70" i="364"/>
  <c r="G70" i="364"/>
  <c r="E70" i="364"/>
  <c r="F70" i="364" s="1"/>
  <c r="AA69" i="364"/>
  <c r="Y69" i="364"/>
  <c r="Z69" i="364" s="1"/>
  <c r="W69" i="364"/>
  <c r="U69" i="364"/>
  <c r="V69" i="364" s="1"/>
  <c r="S69" i="364"/>
  <c r="Q69" i="364"/>
  <c r="R69" i="364" s="1"/>
  <c r="O69" i="364"/>
  <c r="M69" i="364"/>
  <c r="N69" i="364" s="1"/>
  <c r="K69" i="364"/>
  <c r="I69" i="364"/>
  <c r="J69" i="364" s="1"/>
  <c r="G69" i="364"/>
  <c r="E69" i="364"/>
  <c r="F69" i="364" s="1"/>
  <c r="AD68" i="364"/>
  <c r="W68" i="364"/>
  <c r="U68" i="364"/>
  <c r="V68" i="364" s="1"/>
  <c r="S68" i="364"/>
  <c r="Q68" i="364"/>
  <c r="R68" i="364" s="1"/>
  <c r="O68" i="364"/>
  <c r="M68" i="364"/>
  <c r="N68" i="364" s="1"/>
  <c r="K68" i="364"/>
  <c r="I68" i="364"/>
  <c r="J68" i="364" s="1"/>
  <c r="G68" i="364"/>
  <c r="E68" i="364"/>
  <c r="F68" i="364" s="1"/>
  <c r="AD67" i="364"/>
  <c r="W67" i="364"/>
  <c r="U67" i="364"/>
  <c r="V67" i="364" s="1"/>
  <c r="S67" i="364"/>
  <c r="Q67" i="364"/>
  <c r="R67" i="364" s="1"/>
  <c r="O67" i="364"/>
  <c r="M67" i="364"/>
  <c r="N67" i="364" s="1"/>
  <c r="K67" i="364"/>
  <c r="I67" i="364"/>
  <c r="J67" i="364" s="1"/>
  <c r="G67" i="364"/>
  <c r="E67" i="364"/>
  <c r="F67" i="364" s="1"/>
  <c r="AF66" i="364"/>
  <c r="AB69" i="364" s="1"/>
  <c r="AD66" i="364"/>
  <c r="W66" i="364"/>
  <c r="U66" i="364"/>
  <c r="V66" i="364" s="1"/>
  <c r="S66" i="364"/>
  <c r="Q66" i="364"/>
  <c r="R66" i="364" s="1"/>
  <c r="O66" i="364"/>
  <c r="M66" i="364"/>
  <c r="N66" i="364" s="1"/>
  <c r="K66" i="364"/>
  <c r="I66" i="364"/>
  <c r="G66" i="364"/>
  <c r="E66" i="364"/>
  <c r="F66" i="364" s="1"/>
  <c r="AD65" i="364"/>
  <c r="Z65" i="364"/>
  <c r="S65" i="364"/>
  <c r="Q65" i="364"/>
  <c r="R65" i="364" s="1"/>
  <c r="P68" i="364" s="1"/>
  <c r="O65" i="364"/>
  <c r="M65" i="364"/>
  <c r="N65" i="364" s="1"/>
  <c r="L68" i="364" s="1"/>
  <c r="K65" i="364"/>
  <c r="I65" i="364"/>
  <c r="J65" i="364" s="1"/>
  <c r="H68" i="364" s="1"/>
  <c r="G65" i="364"/>
  <c r="E65" i="364"/>
  <c r="F65" i="364" s="1"/>
  <c r="AD64" i="364"/>
  <c r="Z64" i="364"/>
  <c r="S64" i="364"/>
  <c r="Q64" i="364"/>
  <c r="R64" i="364" s="1"/>
  <c r="P67" i="364" s="1"/>
  <c r="O64" i="364"/>
  <c r="M64" i="364"/>
  <c r="N64" i="364" s="1"/>
  <c r="L67" i="364" s="1"/>
  <c r="K64" i="364"/>
  <c r="I64" i="364"/>
  <c r="J64" i="364" s="1"/>
  <c r="H67" i="364" s="1"/>
  <c r="G64" i="364"/>
  <c r="E64" i="364"/>
  <c r="AF63" i="364"/>
  <c r="X69" i="364" s="1"/>
  <c r="AD63" i="364"/>
  <c r="AB63" i="364"/>
  <c r="X66" i="364" s="1"/>
  <c r="Z63" i="364"/>
  <c r="S63" i="364"/>
  <c r="Q63" i="364"/>
  <c r="R63" i="364" s="1"/>
  <c r="O63" i="364"/>
  <c r="M63" i="364"/>
  <c r="N63" i="364" s="1"/>
  <c r="K63" i="364"/>
  <c r="I63" i="364"/>
  <c r="J63" i="364" s="1"/>
  <c r="G63" i="364"/>
  <c r="E63" i="364"/>
  <c r="F63" i="364" s="1"/>
  <c r="AD62" i="364"/>
  <c r="T71" i="364" s="1"/>
  <c r="Z62" i="364"/>
  <c r="V62" i="364"/>
  <c r="O62" i="364"/>
  <c r="M62" i="364"/>
  <c r="N62" i="364" s="1"/>
  <c r="L62" i="364"/>
  <c r="K62" i="364"/>
  <c r="I62" i="364"/>
  <c r="J62" i="364" s="1"/>
  <c r="H65" i="364" s="1"/>
  <c r="G62" i="364"/>
  <c r="E62" i="364"/>
  <c r="F62" i="364" s="1"/>
  <c r="AD61" i="364"/>
  <c r="T70" i="364" s="1"/>
  <c r="Z61" i="364"/>
  <c r="V61" i="364"/>
  <c r="O61" i="364"/>
  <c r="M61" i="364"/>
  <c r="N61" i="364" s="1"/>
  <c r="L61" i="364"/>
  <c r="K61" i="364"/>
  <c r="I61" i="364"/>
  <c r="J61" i="364" s="1"/>
  <c r="H64" i="364" s="1"/>
  <c r="G61" i="364"/>
  <c r="E61" i="364"/>
  <c r="F61" i="364" s="1"/>
  <c r="AF60" i="364"/>
  <c r="T69" i="364" s="1"/>
  <c r="AD60" i="364"/>
  <c r="AB60" i="364"/>
  <c r="T66" i="364" s="1"/>
  <c r="Z60" i="364"/>
  <c r="X60" i="364"/>
  <c r="T63" i="364" s="1"/>
  <c r="V60" i="364"/>
  <c r="O60" i="364"/>
  <c r="M60" i="364"/>
  <c r="N60" i="364" s="1"/>
  <c r="K60" i="364"/>
  <c r="I60" i="364"/>
  <c r="J60" i="364" s="1"/>
  <c r="G60" i="364"/>
  <c r="E60" i="364"/>
  <c r="AD59" i="364"/>
  <c r="Z59" i="364"/>
  <c r="V59" i="364"/>
  <c r="R59" i="364"/>
  <c r="P62" i="364" s="1"/>
  <c r="K59" i="364"/>
  <c r="I59" i="364"/>
  <c r="J59" i="364" s="1"/>
  <c r="H62" i="364" s="1"/>
  <c r="H59" i="364"/>
  <c r="G59" i="364"/>
  <c r="E59" i="364"/>
  <c r="F59" i="364" s="1"/>
  <c r="AD58" i="364"/>
  <c r="Z58" i="364"/>
  <c r="V58" i="364"/>
  <c r="R58" i="364"/>
  <c r="P61" i="364" s="1"/>
  <c r="K58" i="364"/>
  <c r="I58" i="364"/>
  <c r="J58" i="364" s="1"/>
  <c r="H61" i="364" s="1"/>
  <c r="H58" i="364"/>
  <c r="G58" i="364"/>
  <c r="E58" i="364"/>
  <c r="F58" i="364" s="1"/>
  <c r="AF57" i="364"/>
  <c r="P69" i="364" s="1"/>
  <c r="AD57" i="364"/>
  <c r="AB57" i="364"/>
  <c r="P66" i="364" s="1"/>
  <c r="Z57" i="364"/>
  <c r="X57" i="364"/>
  <c r="P63" i="364" s="1"/>
  <c r="V57" i="364"/>
  <c r="T57" i="364"/>
  <c r="P60" i="364" s="1"/>
  <c r="R57" i="364"/>
  <c r="K57" i="364"/>
  <c r="I57" i="364"/>
  <c r="G57" i="364"/>
  <c r="E57" i="364"/>
  <c r="F57" i="364" s="1"/>
  <c r="AD56" i="364"/>
  <c r="Z56" i="364"/>
  <c r="V56" i="364"/>
  <c r="R56" i="364"/>
  <c r="N56" i="364"/>
  <c r="L59" i="364" s="1"/>
  <c r="G56" i="364"/>
  <c r="E56" i="364"/>
  <c r="F56" i="364" s="1"/>
  <c r="AD55" i="364"/>
  <c r="Z55" i="364"/>
  <c r="V55" i="364"/>
  <c r="R55" i="364"/>
  <c r="N55" i="364"/>
  <c r="L58" i="364" s="1"/>
  <c r="G55" i="364"/>
  <c r="E55" i="364"/>
  <c r="F55" i="364" s="1"/>
  <c r="AF54" i="364"/>
  <c r="L69" i="364" s="1"/>
  <c r="AD54" i="364"/>
  <c r="AB54" i="364"/>
  <c r="L66" i="364" s="1"/>
  <c r="Z54" i="364"/>
  <c r="X54" i="364"/>
  <c r="L63" i="364" s="1"/>
  <c r="V54" i="364"/>
  <c r="T54" i="364"/>
  <c r="L60" i="364" s="1"/>
  <c r="R54" i="364"/>
  <c r="P54" i="364"/>
  <c r="L57" i="364" s="1"/>
  <c r="N54" i="364"/>
  <c r="G54" i="364"/>
  <c r="E54" i="364"/>
  <c r="AD53" i="364"/>
  <c r="Z53" i="364"/>
  <c r="V53" i="364"/>
  <c r="R53" i="364"/>
  <c r="N53" i="364"/>
  <c r="J53" i="364"/>
  <c r="H56" i="364" s="1"/>
  <c r="AR52" i="364"/>
  <c r="AQ52" i="364"/>
  <c r="AO52" i="364"/>
  <c r="AN52" i="364"/>
  <c r="AD52" i="364"/>
  <c r="Z52" i="364"/>
  <c r="V52" i="364"/>
  <c r="R52" i="364"/>
  <c r="N52" i="364"/>
  <c r="J52" i="364"/>
  <c r="H55" i="364" s="1"/>
  <c r="AF51" i="364"/>
  <c r="H69" i="364" s="1"/>
  <c r="AD51" i="364"/>
  <c r="AB51" i="364"/>
  <c r="H66" i="364" s="1"/>
  <c r="Z51" i="364"/>
  <c r="X51" i="364"/>
  <c r="H63" i="364" s="1"/>
  <c r="V51" i="364"/>
  <c r="T51" i="364"/>
  <c r="H60" i="364" s="1"/>
  <c r="R51" i="364"/>
  <c r="P51" i="364"/>
  <c r="H57" i="364" s="1"/>
  <c r="N51" i="364"/>
  <c r="L51" i="364"/>
  <c r="J51" i="364"/>
  <c r="AC50" i="364"/>
  <c r="Y50" i="364"/>
  <c r="U50" i="364"/>
  <c r="Q50" i="364"/>
  <c r="M50" i="364"/>
  <c r="I50" i="364"/>
  <c r="E50" i="364"/>
  <c r="AC49" i="364"/>
  <c r="Y49" i="364"/>
  <c r="U49" i="364"/>
  <c r="Q49" i="364"/>
  <c r="M49" i="364"/>
  <c r="I49" i="364"/>
  <c r="E49" i="364"/>
  <c r="AM52" i="364" l="1"/>
  <c r="AI53" i="364" s="1"/>
  <c r="AL52" i="364"/>
  <c r="AG53" i="364" s="1"/>
  <c r="AR55" i="364"/>
  <c r="AQ55" i="364"/>
  <c r="AQ61" i="364"/>
  <c r="AQ64" i="364"/>
  <c r="AO64" i="364"/>
  <c r="AR64" i="364"/>
  <c r="AQ58" i="364"/>
  <c r="AO58" i="364"/>
  <c r="AR58" i="364"/>
  <c r="AN70" i="364"/>
  <c r="AO70" i="364"/>
  <c r="AR70" i="364"/>
  <c r="AO67" i="364"/>
  <c r="AS52" i="364"/>
  <c r="AP52" i="364"/>
  <c r="AR61" i="364"/>
  <c r="L64" i="364"/>
  <c r="L70" i="364"/>
  <c r="L71" i="364"/>
  <c r="L65" i="364"/>
  <c r="F54" i="364"/>
  <c r="J66" i="364"/>
  <c r="AL67" i="364" s="1"/>
  <c r="F64" i="364"/>
  <c r="AQ70" i="364"/>
  <c r="AN67" i="364"/>
  <c r="J57" i="364"/>
  <c r="AM58" i="364" s="1"/>
  <c r="AI59" i="364" s="1"/>
  <c r="F60" i="364"/>
  <c r="AL61" i="364" s="1"/>
  <c r="AN58" i="364"/>
  <c r="AN64" i="364"/>
  <c r="AQ67" i="364"/>
  <c r="AN55" i="364"/>
  <c r="H54" i="364"/>
  <c r="AO55" i="364"/>
  <c r="AN61" i="364"/>
  <c r="AR67" i="364"/>
  <c r="AO61" i="364"/>
  <c r="AL64" i="364" l="1"/>
  <c r="AG65" i="364" s="1"/>
  <c r="AS55" i="364"/>
  <c r="AM64" i="364"/>
  <c r="AI65" i="364" s="1"/>
  <c r="AP64" i="364"/>
  <c r="AL55" i="364"/>
  <c r="AG56" i="364" s="1"/>
  <c r="AM67" i="364"/>
  <c r="AI68" i="364" s="1"/>
  <c r="AS61" i="364"/>
  <c r="AS58" i="364"/>
  <c r="AS64" i="364"/>
  <c r="AP70" i="364"/>
  <c r="AT52" i="364"/>
  <c r="AP58" i="364"/>
  <c r="AP67" i="364"/>
  <c r="AS70" i="364"/>
  <c r="AP61" i="364"/>
  <c r="AG68" i="364"/>
  <c r="AB70" i="364"/>
  <c r="AG62" i="364"/>
  <c r="AM55" i="364"/>
  <c r="AI56" i="364" s="1"/>
  <c r="AL58" i="364"/>
  <c r="AP55" i="364"/>
  <c r="AS67" i="364"/>
  <c r="AM61" i="364"/>
  <c r="AI62" i="364" s="1"/>
  <c r="AT64" i="364" l="1"/>
  <c r="AT67" i="364"/>
  <c r="AT61" i="364"/>
  <c r="AT55" i="364"/>
  <c r="AL70" i="364"/>
  <c r="AM70" i="364"/>
  <c r="AI71" i="364" s="1"/>
  <c r="AG59" i="364"/>
  <c r="AT58" i="364"/>
  <c r="I32" i="134"/>
  <c r="I30" i="134"/>
  <c r="H32" i="134"/>
  <c r="I24" i="134"/>
  <c r="I22" i="134"/>
  <c r="C30" i="134"/>
  <c r="D28" i="134"/>
  <c r="D26" i="134"/>
  <c r="C28" i="134"/>
  <c r="D24" i="134"/>
  <c r="C24" i="134"/>
  <c r="BN209" i="364"/>
  <c r="BL209" i="364"/>
  <c r="BM209" i="364" s="1"/>
  <c r="BK209" i="364"/>
  <c r="BJ209" i="364"/>
  <c r="BH209" i="364"/>
  <c r="BI209" i="364" s="1"/>
  <c r="BF209" i="364"/>
  <c r="BD209" i="364"/>
  <c r="BE209" i="364" s="1"/>
  <c r="BC209" i="364"/>
  <c r="BB209" i="364"/>
  <c r="AZ209" i="364"/>
  <c r="BA209" i="364" s="1"/>
  <c r="BN208" i="364"/>
  <c r="BL208" i="364"/>
  <c r="BM208" i="364" s="1"/>
  <c r="BK208" i="364"/>
  <c r="BJ208" i="364"/>
  <c r="BH208" i="364"/>
  <c r="BI208" i="364" s="1"/>
  <c r="BF208" i="364"/>
  <c r="BD208" i="364"/>
  <c r="BE208" i="364" s="1"/>
  <c r="BC208" i="364"/>
  <c r="BB208" i="364"/>
  <c r="AZ208" i="364"/>
  <c r="BA208" i="364" s="1"/>
  <c r="BN207" i="364"/>
  <c r="BL207" i="364"/>
  <c r="BM207" i="364" s="1"/>
  <c r="BJ207" i="364"/>
  <c r="BH207" i="364"/>
  <c r="BI207" i="364" s="1"/>
  <c r="BF207" i="364"/>
  <c r="BD207" i="364"/>
  <c r="BB207" i="364"/>
  <c r="AZ207" i="364"/>
  <c r="BA207" i="364" s="1"/>
  <c r="BQ206" i="364"/>
  <c r="BO209" i="364" s="1"/>
  <c r="BJ206" i="364"/>
  <c r="BH206" i="364"/>
  <c r="BI206" i="364" s="1"/>
  <c r="BG209" i="364" s="1"/>
  <c r="BG206" i="364"/>
  <c r="BF206" i="364"/>
  <c r="BD206" i="364"/>
  <c r="BE206" i="364" s="1"/>
  <c r="BB206" i="364"/>
  <c r="AZ206" i="364"/>
  <c r="BA206" i="364" s="1"/>
  <c r="BQ205" i="364"/>
  <c r="BO208" i="364" s="1"/>
  <c r="BJ205" i="364"/>
  <c r="BH205" i="364"/>
  <c r="BI205" i="364" s="1"/>
  <c r="BG208" i="364" s="1"/>
  <c r="BG205" i="364"/>
  <c r="BF205" i="364"/>
  <c r="BD205" i="364"/>
  <c r="BE205" i="364" s="1"/>
  <c r="BB205" i="364"/>
  <c r="AZ205" i="364"/>
  <c r="BA205" i="364" s="1"/>
  <c r="BS204" i="364"/>
  <c r="BO207" i="364" s="1"/>
  <c r="BQ204" i="364"/>
  <c r="BJ204" i="364"/>
  <c r="BH204" i="364"/>
  <c r="BI204" i="364" s="1"/>
  <c r="BF204" i="364"/>
  <c r="BD204" i="364"/>
  <c r="BE204" i="364" s="1"/>
  <c r="BB204" i="364"/>
  <c r="AZ204" i="364"/>
  <c r="BQ203" i="364"/>
  <c r="BM203" i="364"/>
  <c r="BK206" i="364" s="1"/>
  <c r="BG203" i="364"/>
  <c r="BF203" i="364"/>
  <c r="BD203" i="364"/>
  <c r="BE203" i="364" s="1"/>
  <c r="BC206" i="364" s="1"/>
  <c r="BC203" i="364"/>
  <c r="BB203" i="364"/>
  <c r="AZ203" i="364"/>
  <c r="BA203" i="364" s="1"/>
  <c r="BQ202" i="364"/>
  <c r="BM202" i="364"/>
  <c r="BK205" i="364" s="1"/>
  <c r="BG202" i="364"/>
  <c r="BF202" i="364"/>
  <c r="BD202" i="364"/>
  <c r="BE202" i="364" s="1"/>
  <c r="BC205" i="364" s="1"/>
  <c r="BC202" i="364"/>
  <c r="BB202" i="364"/>
  <c r="AZ202" i="364"/>
  <c r="BA202" i="364" s="1"/>
  <c r="BS201" i="364"/>
  <c r="BK207" i="364" s="1"/>
  <c r="BQ201" i="364"/>
  <c r="BO201" i="364"/>
  <c r="BK204" i="364" s="1"/>
  <c r="BM201" i="364"/>
  <c r="BF201" i="364"/>
  <c r="BD201" i="364"/>
  <c r="BB201" i="364"/>
  <c r="AZ201" i="364"/>
  <c r="BA201" i="364" s="1"/>
  <c r="BQ200" i="364"/>
  <c r="BM200" i="364"/>
  <c r="BB200" i="364"/>
  <c r="AZ200" i="364"/>
  <c r="BA200" i="364" s="1"/>
  <c r="BQ199" i="364"/>
  <c r="BM199" i="364"/>
  <c r="BB199" i="364"/>
  <c r="AZ199" i="364"/>
  <c r="BA199" i="364" s="1"/>
  <c r="BS198" i="364"/>
  <c r="BG207" i="364" s="1"/>
  <c r="BQ198" i="364"/>
  <c r="BO198" i="364"/>
  <c r="BG204" i="364" s="1"/>
  <c r="BM198" i="364"/>
  <c r="BK198" i="364"/>
  <c r="BG201" i="364" s="1"/>
  <c r="BB198" i="364"/>
  <c r="AZ198" i="364"/>
  <c r="BQ197" i="364"/>
  <c r="BM197" i="364"/>
  <c r="BE197" i="364"/>
  <c r="BC200" i="364" s="1"/>
  <c r="CE196" i="364"/>
  <c r="CD196" i="364"/>
  <c r="CB196" i="364"/>
  <c r="CA196" i="364"/>
  <c r="BQ196" i="364"/>
  <c r="BM196" i="364"/>
  <c r="BE196" i="364"/>
  <c r="BC199" i="364" s="1"/>
  <c r="BS195" i="364"/>
  <c r="BC207" i="364" s="1"/>
  <c r="BQ195" i="364"/>
  <c r="BO195" i="364"/>
  <c r="BC204" i="364" s="1"/>
  <c r="BM195" i="364"/>
  <c r="BK195" i="364"/>
  <c r="BC201" i="364" s="1"/>
  <c r="BG195" i="364"/>
  <c r="BC198" i="364" s="1"/>
  <c r="BE195" i="364"/>
  <c r="S209" i="364"/>
  <c r="Q209" i="364"/>
  <c r="R209" i="364" s="1"/>
  <c r="P209" i="364"/>
  <c r="O209" i="364"/>
  <c r="M209" i="364"/>
  <c r="N209" i="364" s="1"/>
  <c r="K209" i="364"/>
  <c r="I209" i="364"/>
  <c r="J209" i="364" s="1"/>
  <c r="H209" i="364"/>
  <c r="G209" i="364"/>
  <c r="E209" i="364"/>
  <c r="F209" i="364" s="1"/>
  <c r="S208" i="364"/>
  <c r="Q208" i="364"/>
  <c r="R208" i="364" s="1"/>
  <c r="P208" i="364"/>
  <c r="O208" i="364"/>
  <c r="M208" i="364"/>
  <c r="N208" i="364" s="1"/>
  <c r="K208" i="364"/>
  <c r="I208" i="364"/>
  <c r="J208" i="364" s="1"/>
  <c r="H208" i="364"/>
  <c r="G208" i="364"/>
  <c r="E208" i="364"/>
  <c r="F208" i="364" s="1"/>
  <c r="S207" i="364"/>
  <c r="Q207" i="364"/>
  <c r="R207" i="364" s="1"/>
  <c r="O207" i="364"/>
  <c r="M207" i="364"/>
  <c r="N207" i="364" s="1"/>
  <c r="K207" i="364"/>
  <c r="I207" i="364"/>
  <c r="G207" i="364"/>
  <c r="E207" i="364"/>
  <c r="V206" i="364"/>
  <c r="T209" i="364" s="1"/>
  <c r="O206" i="364"/>
  <c r="M206" i="364"/>
  <c r="N206" i="364" s="1"/>
  <c r="L209" i="364" s="1"/>
  <c r="L206" i="364"/>
  <c r="K206" i="364"/>
  <c r="I206" i="364"/>
  <c r="J206" i="364" s="1"/>
  <c r="G206" i="364"/>
  <c r="E206" i="364"/>
  <c r="F206" i="364" s="1"/>
  <c r="V205" i="364"/>
  <c r="T208" i="364" s="1"/>
  <c r="O205" i="364"/>
  <c r="M205" i="364"/>
  <c r="N205" i="364" s="1"/>
  <c r="L208" i="364" s="1"/>
  <c r="L205" i="364"/>
  <c r="K205" i="364"/>
  <c r="I205" i="364"/>
  <c r="J205" i="364" s="1"/>
  <c r="G205" i="364"/>
  <c r="E205" i="364"/>
  <c r="F205" i="364" s="1"/>
  <c r="X204" i="364"/>
  <c r="T207" i="364" s="1"/>
  <c r="V204" i="364"/>
  <c r="O204" i="364"/>
  <c r="M204" i="364"/>
  <c r="N204" i="364" s="1"/>
  <c r="K204" i="364"/>
  <c r="I204" i="364"/>
  <c r="J204" i="364" s="1"/>
  <c r="G204" i="364"/>
  <c r="E204" i="364"/>
  <c r="V203" i="364"/>
  <c r="R203" i="364"/>
  <c r="P206" i="364" s="1"/>
  <c r="L203" i="364"/>
  <c r="K203" i="364"/>
  <c r="I203" i="364"/>
  <c r="J203" i="364" s="1"/>
  <c r="H206" i="364" s="1"/>
  <c r="H203" i="364"/>
  <c r="G203" i="364"/>
  <c r="E203" i="364"/>
  <c r="F203" i="364" s="1"/>
  <c r="V202" i="364"/>
  <c r="R202" i="364"/>
  <c r="P205" i="364" s="1"/>
  <c r="L202" i="364"/>
  <c r="K202" i="364"/>
  <c r="I202" i="364"/>
  <c r="J202" i="364" s="1"/>
  <c r="H205" i="364" s="1"/>
  <c r="H202" i="364"/>
  <c r="G202" i="364"/>
  <c r="E202" i="364"/>
  <c r="F202" i="364" s="1"/>
  <c r="X201" i="364"/>
  <c r="P207" i="364" s="1"/>
  <c r="V201" i="364"/>
  <c r="T201" i="364"/>
  <c r="P204" i="364" s="1"/>
  <c r="R201" i="364"/>
  <c r="K201" i="364"/>
  <c r="I201" i="364"/>
  <c r="G201" i="364"/>
  <c r="E201" i="364"/>
  <c r="F201" i="364" s="1"/>
  <c r="V200" i="364"/>
  <c r="R200" i="364"/>
  <c r="G200" i="364"/>
  <c r="E200" i="364"/>
  <c r="F200" i="364" s="1"/>
  <c r="V199" i="364"/>
  <c r="R199" i="364"/>
  <c r="G199" i="364"/>
  <c r="E199" i="364"/>
  <c r="F199" i="364" s="1"/>
  <c r="X198" i="364"/>
  <c r="L207" i="364" s="1"/>
  <c r="V198" i="364"/>
  <c r="T198" i="364"/>
  <c r="L204" i="364" s="1"/>
  <c r="R198" i="364"/>
  <c r="P198" i="364"/>
  <c r="L201" i="364" s="1"/>
  <c r="G198" i="364"/>
  <c r="E198" i="364"/>
  <c r="V197" i="364"/>
  <c r="R197" i="364"/>
  <c r="J197" i="364"/>
  <c r="H200" i="364" s="1"/>
  <c r="AJ196" i="364"/>
  <c r="AI196" i="364"/>
  <c r="AG196" i="364"/>
  <c r="AF196" i="364"/>
  <c r="V196" i="364"/>
  <c r="R196" i="364"/>
  <c r="J196" i="364"/>
  <c r="H199" i="364" s="1"/>
  <c r="X195" i="364"/>
  <c r="H207" i="364" s="1"/>
  <c r="V195" i="364"/>
  <c r="T195" i="364"/>
  <c r="H204" i="364" s="1"/>
  <c r="R195" i="364"/>
  <c r="P195" i="364"/>
  <c r="H201" i="364" s="1"/>
  <c r="L195" i="364"/>
  <c r="H198" i="364" s="1"/>
  <c r="J195" i="364"/>
  <c r="U194" i="364"/>
  <c r="Q194" i="364"/>
  <c r="M194" i="364"/>
  <c r="I194" i="364"/>
  <c r="E194" i="364"/>
  <c r="U193" i="364"/>
  <c r="Q193" i="364"/>
  <c r="M193" i="364"/>
  <c r="I193" i="364"/>
  <c r="E193" i="364"/>
  <c r="S187" i="364"/>
  <c r="Q187" i="364"/>
  <c r="R187" i="364" s="1"/>
  <c r="P187" i="364"/>
  <c r="O187" i="364"/>
  <c r="M187" i="364"/>
  <c r="N187" i="364" s="1"/>
  <c r="K187" i="364"/>
  <c r="I187" i="364"/>
  <c r="J187" i="364" s="1"/>
  <c r="H187" i="364"/>
  <c r="G187" i="364"/>
  <c r="E187" i="364"/>
  <c r="F187" i="364" s="1"/>
  <c r="S186" i="364"/>
  <c r="Q186" i="364"/>
  <c r="R186" i="364" s="1"/>
  <c r="P186" i="364"/>
  <c r="O186" i="364"/>
  <c r="M186" i="364"/>
  <c r="N186" i="364" s="1"/>
  <c r="K186" i="364"/>
  <c r="I186" i="364"/>
  <c r="J186" i="364" s="1"/>
  <c r="H186" i="364"/>
  <c r="G186" i="364"/>
  <c r="E186" i="364"/>
  <c r="F186" i="364" s="1"/>
  <c r="S185" i="364"/>
  <c r="Q185" i="364"/>
  <c r="R185" i="364" s="1"/>
  <c r="O185" i="364"/>
  <c r="M185" i="364"/>
  <c r="N185" i="364" s="1"/>
  <c r="K185" i="364"/>
  <c r="I185" i="364"/>
  <c r="G185" i="364"/>
  <c r="E185" i="364"/>
  <c r="V184" i="364"/>
  <c r="T187" i="364" s="1"/>
  <c r="O184" i="364"/>
  <c r="M184" i="364"/>
  <c r="N184" i="364" s="1"/>
  <c r="L187" i="364" s="1"/>
  <c r="L184" i="364"/>
  <c r="K184" i="364"/>
  <c r="I184" i="364"/>
  <c r="J184" i="364" s="1"/>
  <c r="G184" i="364"/>
  <c r="E184" i="364"/>
  <c r="F184" i="364" s="1"/>
  <c r="V183" i="364"/>
  <c r="T186" i="364" s="1"/>
  <c r="O183" i="364"/>
  <c r="M183" i="364"/>
  <c r="N183" i="364" s="1"/>
  <c r="L186" i="364" s="1"/>
  <c r="L183" i="364"/>
  <c r="K183" i="364"/>
  <c r="I183" i="364"/>
  <c r="J183" i="364" s="1"/>
  <c r="G183" i="364"/>
  <c r="E183" i="364"/>
  <c r="F183" i="364" s="1"/>
  <c r="X182" i="364"/>
  <c r="T185" i="364" s="1"/>
  <c r="V182" i="364"/>
  <c r="O182" i="364"/>
  <c r="M182" i="364"/>
  <c r="N182" i="364" s="1"/>
  <c r="K182" i="364"/>
  <c r="I182" i="364"/>
  <c r="J182" i="364" s="1"/>
  <c r="G182" i="364"/>
  <c r="E182" i="364"/>
  <c r="V181" i="364"/>
  <c r="R181" i="364"/>
  <c r="P184" i="364" s="1"/>
  <c r="L181" i="364"/>
  <c r="K181" i="364"/>
  <c r="I181" i="364"/>
  <c r="J181" i="364" s="1"/>
  <c r="H184" i="364" s="1"/>
  <c r="H181" i="364"/>
  <c r="G181" i="364"/>
  <c r="E181" i="364"/>
  <c r="F181" i="364" s="1"/>
  <c r="V180" i="364"/>
  <c r="R180" i="364"/>
  <c r="P183" i="364" s="1"/>
  <c r="L180" i="364"/>
  <c r="K180" i="364"/>
  <c r="I180" i="364"/>
  <c r="J180" i="364" s="1"/>
  <c r="H183" i="364" s="1"/>
  <c r="H180" i="364"/>
  <c r="G180" i="364"/>
  <c r="E180" i="364"/>
  <c r="F180" i="364" s="1"/>
  <c r="X179" i="364"/>
  <c r="P185" i="364" s="1"/>
  <c r="V179" i="364"/>
  <c r="T179" i="364"/>
  <c r="P182" i="364" s="1"/>
  <c r="R179" i="364"/>
  <c r="K179" i="364"/>
  <c r="I179" i="364"/>
  <c r="J179" i="364" s="1"/>
  <c r="G179" i="364"/>
  <c r="E179" i="364"/>
  <c r="V178" i="364"/>
  <c r="R178" i="364"/>
  <c r="G178" i="364"/>
  <c r="E178" i="364"/>
  <c r="F178" i="364" s="1"/>
  <c r="V177" i="364"/>
  <c r="R177" i="364"/>
  <c r="G177" i="364"/>
  <c r="E177" i="364"/>
  <c r="F177" i="364" s="1"/>
  <c r="X176" i="364"/>
  <c r="L185" i="364" s="1"/>
  <c r="V176" i="364"/>
  <c r="T176" i="364"/>
  <c r="L182" i="364" s="1"/>
  <c r="R176" i="364"/>
  <c r="P176" i="364"/>
  <c r="L179" i="364" s="1"/>
  <c r="G176" i="364"/>
  <c r="E176" i="364"/>
  <c r="V175" i="364"/>
  <c r="R175" i="364"/>
  <c r="J175" i="364"/>
  <c r="H178" i="364" s="1"/>
  <c r="AJ174" i="364"/>
  <c r="AI174" i="364"/>
  <c r="AG174" i="364"/>
  <c r="AF174" i="364"/>
  <c r="V174" i="364"/>
  <c r="R174" i="364"/>
  <c r="J174" i="364"/>
  <c r="H177" i="364" s="1"/>
  <c r="X173" i="364"/>
  <c r="H185" i="364" s="1"/>
  <c r="V173" i="364"/>
  <c r="T173" i="364"/>
  <c r="H182" i="364" s="1"/>
  <c r="R173" i="364"/>
  <c r="P173" i="364"/>
  <c r="H179" i="364" s="1"/>
  <c r="L173" i="364"/>
  <c r="H176" i="364" s="1"/>
  <c r="J173" i="364"/>
  <c r="U172" i="364"/>
  <c r="Q172" i="364"/>
  <c r="M172" i="364"/>
  <c r="I172" i="364"/>
  <c r="E172" i="364"/>
  <c r="U171" i="364"/>
  <c r="Q171" i="364"/>
  <c r="M171" i="364"/>
  <c r="I171" i="364"/>
  <c r="E171" i="364"/>
  <c r="W164" i="364"/>
  <c r="U164" i="364"/>
  <c r="V164" i="364" s="1"/>
  <c r="S164" i="364"/>
  <c r="Q164" i="364"/>
  <c r="R164" i="364" s="1"/>
  <c r="P164" i="364"/>
  <c r="O164" i="364"/>
  <c r="M164" i="364"/>
  <c r="N164" i="364" s="1"/>
  <c r="K164" i="364"/>
  <c r="I164" i="364"/>
  <c r="J164" i="364" s="1"/>
  <c r="H164" i="364"/>
  <c r="G164" i="364"/>
  <c r="E164" i="364"/>
  <c r="F164" i="364" s="1"/>
  <c r="W163" i="364"/>
  <c r="U163" i="364"/>
  <c r="V163" i="364" s="1"/>
  <c r="S163" i="364"/>
  <c r="Q163" i="364"/>
  <c r="R163" i="364" s="1"/>
  <c r="P163" i="364"/>
  <c r="O163" i="364"/>
  <c r="M163" i="364"/>
  <c r="N163" i="364" s="1"/>
  <c r="K163" i="364"/>
  <c r="I163" i="364"/>
  <c r="H163" i="364"/>
  <c r="G163" i="364"/>
  <c r="E163" i="364"/>
  <c r="F163" i="364" s="1"/>
  <c r="W162" i="364"/>
  <c r="U162" i="364"/>
  <c r="V162" i="364" s="1"/>
  <c r="S162" i="364"/>
  <c r="Q162" i="364"/>
  <c r="R162" i="364" s="1"/>
  <c r="O162" i="364"/>
  <c r="M162" i="364"/>
  <c r="N162" i="364" s="1"/>
  <c r="K162" i="364"/>
  <c r="I162" i="364"/>
  <c r="J162" i="364" s="1"/>
  <c r="G162" i="364"/>
  <c r="E162" i="364"/>
  <c r="F162" i="364" s="1"/>
  <c r="Z161" i="364"/>
  <c r="S161" i="364"/>
  <c r="Q161" i="364"/>
  <c r="R161" i="364" s="1"/>
  <c r="O161" i="364"/>
  <c r="M161" i="364"/>
  <c r="N161" i="364" s="1"/>
  <c r="K161" i="364"/>
  <c r="I161" i="364"/>
  <c r="J161" i="364" s="1"/>
  <c r="G161" i="364"/>
  <c r="E161" i="364"/>
  <c r="F161" i="364" s="1"/>
  <c r="Z160" i="364"/>
  <c r="S160" i="364"/>
  <c r="Q160" i="364"/>
  <c r="R160" i="364" s="1"/>
  <c r="O160" i="364"/>
  <c r="M160" i="364"/>
  <c r="N160" i="364" s="1"/>
  <c r="K160" i="364"/>
  <c r="I160" i="364"/>
  <c r="J160" i="364" s="1"/>
  <c r="G160" i="364"/>
  <c r="E160" i="364"/>
  <c r="F160" i="364" s="1"/>
  <c r="AB159" i="364"/>
  <c r="X162" i="364" s="1"/>
  <c r="Z159" i="364"/>
  <c r="S159" i="364"/>
  <c r="Q159" i="364"/>
  <c r="R159" i="364" s="1"/>
  <c r="O159" i="364"/>
  <c r="M159" i="364"/>
  <c r="N159" i="364" s="1"/>
  <c r="K159" i="364"/>
  <c r="I159" i="364"/>
  <c r="J159" i="364" s="1"/>
  <c r="G159" i="364"/>
  <c r="E159" i="364"/>
  <c r="Z158" i="364"/>
  <c r="X164" i="364" s="1"/>
  <c r="V158" i="364"/>
  <c r="T164" i="364" s="1"/>
  <c r="O158" i="364"/>
  <c r="M158" i="364"/>
  <c r="N158" i="364" s="1"/>
  <c r="L164" i="364" s="1"/>
  <c r="L158" i="364"/>
  <c r="K158" i="364"/>
  <c r="I158" i="364"/>
  <c r="J158" i="364" s="1"/>
  <c r="G158" i="364"/>
  <c r="E158" i="364"/>
  <c r="F158" i="364" s="1"/>
  <c r="Z157" i="364"/>
  <c r="X163" i="364" s="1"/>
  <c r="V157" i="364"/>
  <c r="T163" i="364" s="1"/>
  <c r="O157" i="364"/>
  <c r="M157" i="364"/>
  <c r="N157" i="364" s="1"/>
  <c r="L163" i="364" s="1"/>
  <c r="L157" i="364"/>
  <c r="K157" i="364"/>
  <c r="I157" i="364"/>
  <c r="J157" i="364" s="1"/>
  <c r="G157" i="364"/>
  <c r="E157" i="364"/>
  <c r="AB156" i="364"/>
  <c r="T162" i="364" s="1"/>
  <c r="Z156" i="364"/>
  <c r="X156" i="364"/>
  <c r="T159" i="364" s="1"/>
  <c r="V156" i="364"/>
  <c r="O156" i="364"/>
  <c r="M156" i="364"/>
  <c r="N156" i="364" s="1"/>
  <c r="K156" i="364"/>
  <c r="I156" i="364"/>
  <c r="J156" i="364" s="1"/>
  <c r="G156" i="364"/>
  <c r="E156" i="364"/>
  <c r="F156" i="364" s="1"/>
  <c r="Z155" i="364"/>
  <c r="V155" i="364"/>
  <c r="R155" i="364"/>
  <c r="P158" i="364" s="1"/>
  <c r="K155" i="364"/>
  <c r="I155" i="364"/>
  <c r="J155" i="364" s="1"/>
  <c r="H158" i="364" s="1"/>
  <c r="H155" i="364"/>
  <c r="G155" i="364"/>
  <c r="E155" i="364"/>
  <c r="F155" i="364" s="1"/>
  <c r="Z154" i="364"/>
  <c r="V154" i="364"/>
  <c r="R154" i="364"/>
  <c r="P157" i="364" s="1"/>
  <c r="K154" i="364"/>
  <c r="I154" i="364"/>
  <c r="J154" i="364" s="1"/>
  <c r="H157" i="364" s="1"/>
  <c r="H154" i="364"/>
  <c r="G154" i="364"/>
  <c r="E154" i="364"/>
  <c r="F154" i="364" s="1"/>
  <c r="AB153" i="364"/>
  <c r="P162" i="364" s="1"/>
  <c r="Z153" i="364"/>
  <c r="X153" i="364"/>
  <c r="P159" i="364" s="1"/>
  <c r="V153" i="364"/>
  <c r="T153" i="364"/>
  <c r="P156" i="364" s="1"/>
  <c r="R153" i="364"/>
  <c r="K153" i="364"/>
  <c r="I153" i="364"/>
  <c r="J153" i="364" s="1"/>
  <c r="G153" i="364"/>
  <c r="E153" i="364"/>
  <c r="Z152" i="364"/>
  <c r="V152" i="364"/>
  <c r="R152" i="364"/>
  <c r="N152" i="364"/>
  <c r="L155" i="364" s="1"/>
  <c r="G152" i="364"/>
  <c r="E152" i="364"/>
  <c r="F152" i="364" s="1"/>
  <c r="Z151" i="364"/>
  <c r="V151" i="364"/>
  <c r="R151" i="364"/>
  <c r="N151" i="364"/>
  <c r="L154" i="364" s="1"/>
  <c r="G151" i="364"/>
  <c r="E151" i="364"/>
  <c r="F151" i="364" s="1"/>
  <c r="AB150" i="364"/>
  <c r="L162" i="364" s="1"/>
  <c r="Z150" i="364"/>
  <c r="X150" i="364"/>
  <c r="L159" i="364" s="1"/>
  <c r="V150" i="364"/>
  <c r="T150" i="364"/>
  <c r="L156" i="364" s="1"/>
  <c r="R150" i="364"/>
  <c r="P150" i="364"/>
  <c r="L153" i="364" s="1"/>
  <c r="N150" i="364"/>
  <c r="G150" i="364"/>
  <c r="E150" i="364"/>
  <c r="Z149" i="364"/>
  <c r="V149" i="364"/>
  <c r="R149" i="364"/>
  <c r="N149" i="364"/>
  <c r="J149" i="364"/>
  <c r="H152" i="364" s="1"/>
  <c r="AN148" i="364"/>
  <c r="AM148" i="364"/>
  <c r="AK148" i="364"/>
  <c r="AJ148" i="364"/>
  <c r="Z148" i="364"/>
  <c r="V148" i="364"/>
  <c r="R148" i="364"/>
  <c r="N148" i="364"/>
  <c r="J148" i="364"/>
  <c r="H151" i="364" s="1"/>
  <c r="AB147" i="364"/>
  <c r="H162" i="364" s="1"/>
  <c r="Z147" i="364"/>
  <c r="X147" i="364"/>
  <c r="H159" i="364" s="1"/>
  <c r="V147" i="364"/>
  <c r="T147" i="364"/>
  <c r="H156" i="364" s="1"/>
  <c r="R147" i="364"/>
  <c r="P147" i="364"/>
  <c r="H153" i="364" s="1"/>
  <c r="N147" i="364"/>
  <c r="L147" i="364"/>
  <c r="H150" i="364" s="1"/>
  <c r="J147" i="364"/>
  <c r="Y146" i="364"/>
  <c r="U146" i="364"/>
  <c r="Q146" i="364"/>
  <c r="M146" i="364"/>
  <c r="I146" i="364"/>
  <c r="E146" i="364"/>
  <c r="Y145" i="364"/>
  <c r="U145" i="364"/>
  <c r="Q145" i="364"/>
  <c r="M145" i="364"/>
  <c r="I145" i="364"/>
  <c r="E145" i="364"/>
  <c r="O136" i="364"/>
  <c r="M136" i="364"/>
  <c r="N136" i="364" s="1"/>
  <c r="L136" i="364"/>
  <c r="K136" i="364"/>
  <c r="I136" i="364"/>
  <c r="J136" i="364" s="1"/>
  <c r="G136" i="364"/>
  <c r="E136" i="364"/>
  <c r="F136" i="364" s="1"/>
  <c r="O135" i="364"/>
  <c r="M135" i="364"/>
  <c r="N135" i="364" s="1"/>
  <c r="L135" i="364"/>
  <c r="K135" i="364"/>
  <c r="I135" i="364"/>
  <c r="J135" i="364" s="1"/>
  <c r="G135" i="364"/>
  <c r="E135" i="364"/>
  <c r="F135" i="364" s="1"/>
  <c r="O134" i="364"/>
  <c r="M134" i="364"/>
  <c r="N134" i="364" s="1"/>
  <c r="K134" i="364"/>
  <c r="I134" i="364"/>
  <c r="J134" i="364" s="1"/>
  <c r="G134" i="364"/>
  <c r="E134" i="364"/>
  <c r="R133" i="364"/>
  <c r="P136" i="364" s="1"/>
  <c r="K133" i="364"/>
  <c r="I133" i="364"/>
  <c r="J133" i="364" s="1"/>
  <c r="H136" i="364" s="1"/>
  <c r="H133" i="364"/>
  <c r="G133" i="364"/>
  <c r="E133" i="364"/>
  <c r="F133" i="364" s="1"/>
  <c r="R132" i="364"/>
  <c r="P135" i="364" s="1"/>
  <c r="K132" i="364"/>
  <c r="I132" i="364"/>
  <c r="J132" i="364" s="1"/>
  <c r="H135" i="364" s="1"/>
  <c r="H132" i="364"/>
  <c r="G132" i="364"/>
  <c r="E132" i="364"/>
  <c r="F132" i="364" s="1"/>
  <c r="T131" i="364"/>
  <c r="P134" i="364" s="1"/>
  <c r="R131" i="364"/>
  <c r="K131" i="364"/>
  <c r="I131" i="364"/>
  <c r="J131" i="364" s="1"/>
  <c r="G131" i="364"/>
  <c r="E131" i="364"/>
  <c r="R130" i="364"/>
  <c r="N130" i="364"/>
  <c r="L133" i="364" s="1"/>
  <c r="G130" i="364"/>
  <c r="E130" i="364"/>
  <c r="F130" i="364" s="1"/>
  <c r="R129" i="364"/>
  <c r="N129" i="364"/>
  <c r="L132" i="364" s="1"/>
  <c r="G129" i="364"/>
  <c r="E129" i="364"/>
  <c r="F129" i="364" s="1"/>
  <c r="T128" i="364"/>
  <c r="L134" i="364" s="1"/>
  <c r="R128" i="364"/>
  <c r="P128" i="364"/>
  <c r="L131" i="364" s="1"/>
  <c r="N128" i="364"/>
  <c r="G128" i="364"/>
  <c r="E128" i="364"/>
  <c r="R127" i="364"/>
  <c r="N127" i="364"/>
  <c r="J127" i="364"/>
  <c r="H130" i="364" s="1"/>
  <c r="AF126" i="364"/>
  <c r="AE126" i="364"/>
  <c r="AC126" i="364"/>
  <c r="AB126" i="364"/>
  <c r="R126" i="364"/>
  <c r="N126" i="364"/>
  <c r="J126" i="364"/>
  <c r="H129" i="364" s="1"/>
  <c r="T125" i="364"/>
  <c r="H134" i="364" s="1"/>
  <c r="R125" i="364"/>
  <c r="P125" i="364"/>
  <c r="H131" i="364" s="1"/>
  <c r="N125" i="364"/>
  <c r="L125" i="364"/>
  <c r="H128" i="364" s="1"/>
  <c r="J125" i="364"/>
  <c r="Q124" i="364"/>
  <c r="M124" i="364"/>
  <c r="I124" i="364"/>
  <c r="E124" i="364"/>
  <c r="Q123" i="364"/>
  <c r="M123" i="364"/>
  <c r="I123" i="364"/>
  <c r="E123" i="364"/>
  <c r="BJ118" i="364"/>
  <c r="BH118" i="364"/>
  <c r="BI118" i="364" s="1"/>
  <c r="BG118" i="364"/>
  <c r="BF118" i="364"/>
  <c r="BD118" i="364"/>
  <c r="BE118" i="364" s="1"/>
  <c r="BB118" i="364"/>
  <c r="AZ118" i="364"/>
  <c r="BA118" i="364" s="1"/>
  <c r="BJ117" i="364"/>
  <c r="BH117" i="364"/>
  <c r="BI117" i="364" s="1"/>
  <c r="BG117" i="364"/>
  <c r="BF117" i="364"/>
  <c r="BD117" i="364"/>
  <c r="BE117" i="364" s="1"/>
  <c r="BB117" i="364"/>
  <c r="AZ117" i="364"/>
  <c r="BA117" i="364" s="1"/>
  <c r="BJ116" i="364"/>
  <c r="BH116" i="364"/>
  <c r="BI116" i="364" s="1"/>
  <c r="BF116" i="364"/>
  <c r="BD116" i="364"/>
  <c r="BE116" i="364" s="1"/>
  <c r="BB116" i="364"/>
  <c r="AZ116" i="364"/>
  <c r="BM115" i="364"/>
  <c r="BK118" i="364" s="1"/>
  <c r="BF115" i="364"/>
  <c r="BD115" i="364"/>
  <c r="BE115" i="364" s="1"/>
  <c r="BC118" i="364" s="1"/>
  <c r="BC115" i="364"/>
  <c r="BB115" i="364"/>
  <c r="AZ115" i="364"/>
  <c r="BA115" i="364" s="1"/>
  <c r="BM114" i="364"/>
  <c r="BK117" i="364" s="1"/>
  <c r="BF114" i="364"/>
  <c r="BD114" i="364"/>
  <c r="BE114" i="364" s="1"/>
  <c r="BC117" i="364" s="1"/>
  <c r="BC114" i="364"/>
  <c r="BB114" i="364"/>
  <c r="AZ114" i="364"/>
  <c r="BA114" i="364" s="1"/>
  <c r="BO113" i="364"/>
  <c r="BK116" i="364" s="1"/>
  <c r="BM113" i="364"/>
  <c r="BF113" i="364"/>
  <c r="BD113" i="364"/>
  <c r="BE113" i="364" s="1"/>
  <c r="BB113" i="364"/>
  <c r="AZ113" i="364"/>
  <c r="BM112" i="364"/>
  <c r="BI112" i="364"/>
  <c r="BG115" i="364" s="1"/>
  <c r="BB112" i="364"/>
  <c r="AZ112" i="364"/>
  <c r="BA112" i="364" s="1"/>
  <c r="BM111" i="364"/>
  <c r="BI111" i="364"/>
  <c r="BG114" i="364" s="1"/>
  <c r="BB111" i="364"/>
  <c r="AZ111" i="364"/>
  <c r="BA111" i="364" s="1"/>
  <c r="BO110" i="364"/>
  <c r="BG116" i="364" s="1"/>
  <c r="BM110" i="364"/>
  <c r="BK110" i="364"/>
  <c r="BG113" i="364" s="1"/>
  <c r="BI110" i="364"/>
  <c r="BB110" i="364"/>
  <c r="AZ110" i="364"/>
  <c r="BM109" i="364"/>
  <c r="BI109" i="364"/>
  <c r="BE109" i="364"/>
  <c r="BC112" i="364" s="1"/>
  <c r="CA108" i="364"/>
  <c r="BZ108" i="364"/>
  <c r="BX108" i="364"/>
  <c r="BW108" i="364"/>
  <c r="BM108" i="364"/>
  <c r="BI108" i="364"/>
  <c r="BE108" i="364"/>
  <c r="BC111" i="364" s="1"/>
  <c r="BO107" i="364"/>
  <c r="BC116" i="364" s="1"/>
  <c r="BM107" i="364"/>
  <c r="BK107" i="364"/>
  <c r="BC113" i="364" s="1"/>
  <c r="BI107" i="364"/>
  <c r="BG107" i="364"/>
  <c r="BC110" i="364" s="1"/>
  <c r="BE107" i="364"/>
  <c r="BL106" i="364"/>
  <c r="BH106" i="364"/>
  <c r="BD106" i="364"/>
  <c r="AZ106" i="364"/>
  <c r="BL105" i="364"/>
  <c r="BH105" i="364"/>
  <c r="BD105" i="364"/>
  <c r="AZ105" i="364"/>
  <c r="S121" i="364"/>
  <c r="Q121" i="364"/>
  <c r="R121" i="364" s="1"/>
  <c r="P121" i="364"/>
  <c r="O121" i="364"/>
  <c r="M121" i="364"/>
  <c r="N121" i="364" s="1"/>
  <c r="K121" i="364"/>
  <c r="I121" i="364"/>
  <c r="J121" i="364" s="1"/>
  <c r="H121" i="364"/>
  <c r="G121" i="364"/>
  <c r="E121" i="364"/>
  <c r="F121" i="364" s="1"/>
  <c r="S120" i="364"/>
  <c r="Q120" i="364"/>
  <c r="R120" i="364" s="1"/>
  <c r="P120" i="364"/>
  <c r="O120" i="364"/>
  <c r="M120" i="364"/>
  <c r="N120" i="364" s="1"/>
  <c r="K120" i="364"/>
  <c r="I120" i="364"/>
  <c r="J120" i="364" s="1"/>
  <c r="H120" i="364"/>
  <c r="G120" i="364"/>
  <c r="E120" i="364"/>
  <c r="F120" i="364" s="1"/>
  <c r="S119" i="364"/>
  <c r="Q119" i="364"/>
  <c r="R119" i="364" s="1"/>
  <c r="O119" i="364"/>
  <c r="M119" i="364"/>
  <c r="N119" i="364" s="1"/>
  <c r="K119" i="364"/>
  <c r="I119" i="364"/>
  <c r="J119" i="364" s="1"/>
  <c r="G119" i="364"/>
  <c r="E119" i="364"/>
  <c r="F119" i="364" s="1"/>
  <c r="V118" i="364"/>
  <c r="T121" i="364" s="1"/>
  <c r="O118" i="364"/>
  <c r="M118" i="364"/>
  <c r="N118" i="364" s="1"/>
  <c r="L121" i="364" s="1"/>
  <c r="L118" i="364"/>
  <c r="K118" i="364"/>
  <c r="I118" i="364"/>
  <c r="J118" i="364" s="1"/>
  <c r="G118" i="364"/>
  <c r="E118" i="364"/>
  <c r="F118" i="364" s="1"/>
  <c r="V117" i="364"/>
  <c r="T120" i="364" s="1"/>
  <c r="O117" i="364"/>
  <c r="M117" i="364"/>
  <c r="N117" i="364" s="1"/>
  <c r="L120" i="364" s="1"/>
  <c r="L117" i="364"/>
  <c r="K117" i="364"/>
  <c r="I117" i="364"/>
  <c r="J117" i="364" s="1"/>
  <c r="G117" i="364"/>
  <c r="E117" i="364"/>
  <c r="X116" i="364"/>
  <c r="T119" i="364" s="1"/>
  <c r="V116" i="364"/>
  <c r="O116" i="364"/>
  <c r="M116" i="364"/>
  <c r="N116" i="364" s="1"/>
  <c r="K116" i="364"/>
  <c r="I116" i="364"/>
  <c r="J116" i="364" s="1"/>
  <c r="G116" i="364"/>
  <c r="E116" i="364"/>
  <c r="F116" i="364" s="1"/>
  <c r="V115" i="364"/>
  <c r="R115" i="364"/>
  <c r="P118" i="364" s="1"/>
  <c r="L115" i="364"/>
  <c r="K115" i="364"/>
  <c r="I115" i="364"/>
  <c r="J115" i="364" s="1"/>
  <c r="H118" i="364" s="1"/>
  <c r="H115" i="364"/>
  <c r="G115" i="364"/>
  <c r="E115" i="364"/>
  <c r="F115" i="364" s="1"/>
  <c r="V114" i="364"/>
  <c r="R114" i="364"/>
  <c r="P117" i="364" s="1"/>
  <c r="L114" i="364"/>
  <c r="K114" i="364"/>
  <c r="I114" i="364"/>
  <c r="J114" i="364" s="1"/>
  <c r="H117" i="364" s="1"/>
  <c r="H114" i="364"/>
  <c r="G114" i="364"/>
  <c r="E114" i="364"/>
  <c r="F114" i="364" s="1"/>
  <c r="X113" i="364"/>
  <c r="P119" i="364" s="1"/>
  <c r="V113" i="364"/>
  <c r="T113" i="364"/>
  <c r="P116" i="364" s="1"/>
  <c r="R113" i="364"/>
  <c r="K113" i="364"/>
  <c r="I113" i="364"/>
  <c r="J113" i="364" s="1"/>
  <c r="G113" i="364"/>
  <c r="E113" i="364"/>
  <c r="F113" i="364" s="1"/>
  <c r="V112" i="364"/>
  <c r="R112" i="364"/>
  <c r="G112" i="364"/>
  <c r="E112" i="364"/>
  <c r="F112" i="364" s="1"/>
  <c r="V111" i="364"/>
  <c r="R111" i="364"/>
  <c r="G111" i="364"/>
  <c r="E111" i="364"/>
  <c r="F111" i="364" s="1"/>
  <c r="X110" i="364"/>
  <c r="L119" i="364" s="1"/>
  <c r="V110" i="364"/>
  <c r="T110" i="364"/>
  <c r="L116" i="364" s="1"/>
  <c r="R110" i="364"/>
  <c r="P110" i="364"/>
  <c r="L113" i="364" s="1"/>
  <c r="G110" i="364"/>
  <c r="E110" i="364"/>
  <c r="V109" i="364"/>
  <c r="R109" i="364"/>
  <c r="J109" i="364"/>
  <c r="H112" i="364" s="1"/>
  <c r="AJ108" i="364"/>
  <c r="AI108" i="364"/>
  <c r="AG108" i="364"/>
  <c r="AF108" i="364"/>
  <c r="V108" i="364"/>
  <c r="R108" i="364"/>
  <c r="J108" i="364"/>
  <c r="H111" i="364" s="1"/>
  <c r="X107" i="364"/>
  <c r="H119" i="364" s="1"/>
  <c r="V107" i="364"/>
  <c r="T107" i="364"/>
  <c r="H116" i="364" s="1"/>
  <c r="R107" i="364"/>
  <c r="P107" i="364"/>
  <c r="H113" i="364" s="1"/>
  <c r="L107" i="364"/>
  <c r="H110" i="364" s="1"/>
  <c r="J107" i="364"/>
  <c r="U106" i="364"/>
  <c r="Q106" i="364"/>
  <c r="M106" i="364"/>
  <c r="I106" i="364"/>
  <c r="E106" i="364"/>
  <c r="U105" i="364"/>
  <c r="Q105" i="364"/>
  <c r="M105" i="364"/>
  <c r="I105" i="364"/>
  <c r="E105" i="364"/>
  <c r="BF90" i="364"/>
  <c r="BD90" i="364"/>
  <c r="BE90" i="364" s="1"/>
  <c r="BC90" i="364"/>
  <c r="BB90" i="364"/>
  <c r="AZ90" i="364"/>
  <c r="BA90" i="364" s="1"/>
  <c r="AX90" i="364"/>
  <c r="AV90" i="364"/>
  <c r="AW90" i="364" s="1"/>
  <c r="BF89" i="364"/>
  <c r="BD89" i="364"/>
  <c r="BE89" i="364" s="1"/>
  <c r="BC89" i="364"/>
  <c r="BB89" i="364"/>
  <c r="AZ89" i="364"/>
  <c r="AX89" i="364"/>
  <c r="AV89" i="364"/>
  <c r="AW89" i="364" s="1"/>
  <c r="BF88" i="364"/>
  <c r="BD88" i="364"/>
  <c r="BE88" i="364" s="1"/>
  <c r="BB88" i="364"/>
  <c r="AZ88" i="364"/>
  <c r="BA88" i="364" s="1"/>
  <c r="AX88" i="364"/>
  <c r="AV88" i="364"/>
  <c r="BI87" i="364"/>
  <c r="BG90" i="364" s="1"/>
  <c r="BB87" i="364"/>
  <c r="AZ87" i="364"/>
  <c r="BA87" i="364" s="1"/>
  <c r="AY90" i="364" s="1"/>
  <c r="AY87" i="364"/>
  <c r="AX87" i="364"/>
  <c r="AV87" i="364"/>
  <c r="AW87" i="364" s="1"/>
  <c r="BI86" i="364"/>
  <c r="BG89" i="364" s="1"/>
  <c r="BB86" i="364"/>
  <c r="AZ86" i="364"/>
  <c r="BA86" i="364" s="1"/>
  <c r="AY89" i="364" s="1"/>
  <c r="AY86" i="364"/>
  <c r="AX86" i="364"/>
  <c r="AV86" i="364"/>
  <c r="AW86" i="364" s="1"/>
  <c r="BK85" i="364"/>
  <c r="BG88" i="364" s="1"/>
  <c r="BI85" i="364"/>
  <c r="BB85" i="364"/>
  <c r="AZ85" i="364"/>
  <c r="BA85" i="364" s="1"/>
  <c r="AX85" i="364"/>
  <c r="AV85" i="364"/>
  <c r="BI84" i="364"/>
  <c r="BE84" i="364"/>
  <c r="BC87" i="364" s="1"/>
  <c r="AX84" i="364"/>
  <c r="AV84" i="364"/>
  <c r="AW84" i="364" s="1"/>
  <c r="BI83" i="364"/>
  <c r="BE83" i="364"/>
  <c r="BC86" i="364" s="1"/>
  <c r="AX83" i="364"/>
  <c r="AV83" i="364"/>
  <c r="BK82" i="364"/>
  <c r="BC88" i="364" s="1"/>
  <c r="BI82" i="364"/>
  <c r="BG82" i="364"/>
  <c r="BC85" i="364" s="1"/>
  <c r="BE82" i="364"/>
  <c r="AX82" i="364"/>
  <c r="AV82" i="364"/>
  <c r="AW82" i="364" s="1"/>
  <c r="BI81" i="364"/>
  <c r="BE81" i="364"/>
  <c r="BA81" i="364"/>
  <c r="AY84" i="364" s="1"/>
  <c r="BW80" i="364"/>
  <c r="BV80" i="364"/>
  <c r="BT80" i="364"/>
  <c r="BS80" i="364"/>
  <c r="BI80" i="364"/>
  <c r="BE80" i="364"/>
  <c r="BA80" i="364"/>
  <c r="AY83" i="364" s="1"/>
  <c r="BK79" i="364"/>
  <c r="AY88" i="364" s="1"/>
  <c r="BI79" i="364"/>
  <c r="BG79" i="364"/>
  <c r="AY85" i="364" s="1"/>
  <c r="BE79" i="364"/>
  <c r="BC79" i="364"/>
  <c r="BA79" i="364"/>
  <c r="BH78" i="364"/>
  <c r="BD78" i="364"/>
  <c r="AZ78" i="364"/>
  <c r="AV78" i="364"/>
  <c r="BH77" i="364"/>
  <c r="BD77" i="364"/>
  <c r="AZ77" i="364"/>
  <c r="AV77" i="364"/>
  <c r="O90" i="364"/>
  <c r="M90" i="364"/>
  <c r="N90" i="364" s="1"/>
  <c r="L90" i="364"/>
  <c r="K90" i="364"/>
  <c r="I90" i="364"/>
  <c r="J90" i="364" s="1"/>
  <c r="G90" i="364"/>
  <c r="E90" i="364"/>
  <c r="F90" i="364" s="1"/>
  <c r="O89" i="364"/>
  <c r="M89" i="364"/>
  <c r="N89" i="364" s="1"/>
  <c r="L89" i="364"/>
  <c r="K89" i="364"/>
  <c r="I89" i="364"/>
  <c r="J89" i="364" s="1"/>
  <c r="G89" i="364"/>
  <c r="E89" i="364"/>
  <c r="F89" i="364" s="1"/>
  <c r="O88" i="364"/>
  <c r="M88" i="364"/>
  <c r="N88" i="364" s="1"/>
  <c r="K88" i="364"/>
  <c r="I88" i="364"/>
  <c r="J88" i="364" s="1"/>
  <c r="G88" i="364"/>
  <c r="E88" i="364"/>
  <c r="R87" i="364"/>
  <c r="P90" i="364" s="1"/>
  <c r="K87" i="364"/>
  <c r="I87" i="364"/>
  <c r="J87" i="364" s="1"/>
  <c r="H90" i="364" s="1"/>
  <c r="H87" i="364"/>
  <c r="G87" i="364"/>
  <c r="E87" i="364"/>
  <c r="F87" i="364" s="1"/>
  <c r="R86" i="364"/>
  <c r="P89" i="364" s="1"/>
  <c r="K86" i="364"/>
  <c r="I86" i="364"/>
  <c r="J86" i="364" s="1"/>
  <c r="H89" i="364" s="1"/>
  <c r="H86" i="364"/>
  <c r="G86" i="364"/>
  <c r="E86" i="364"/>
  <c r="F86" i="364" s="1"/>
  <c r="T85" i="364"/>
  <c r="P88" i="364" s="1"/>
  <c r="R85" i="364"/>
  <c r="K85" i="364"/>
  <c r="I85" i="364"/>
  <c r="J85" i="364" s="1"/>
  <c r="G85" i="364"/>
  <c r="E85" i="364"/>
  <c r="R84" i="364"/>
  <c r="N84" i="364"/>
  <c r="L87" i="364" s="1"/>
  <c r="G84" i="364"/>
  <c r="E84" i="364"/>
  <c r="F84" i="364" s="1"/>
  <c r="R83" i="364"/>
  <c r="N83" i="364"/>
  <c r="L86" i="364" s="1"/>
  <c r="G83" i="364"/>
  <c r="E83" i="364"/>
  <c r="F83" i="364" s="1"/>
  <c r="T82" i="364"/>
  <c r="L88" i="364" s="1"/>
  <c r="R82" i="364"/>
  <c r="P82" i="364"/>
  <c r="L85" i="364" s="1"/>
  <c r="N82" i="364"/>
  <c r="G82" i="364"/>
  <c r="E82" i="364"/>
  <c r="R81" i="364"/>
  <c r="N81" i="364"/>
  <c r="J81" i="364"/>
  <c r="H84" i="364" s="1"/>
  <c r="AF80" i="364"/>
  <c r="AE80" i="364"/>
  <c r="AC80" i="364"/>
  <c r="AB80" i="364"/>
  <c r="R80" i="364"/>
  <c r="N80" i="364"/>
  <c r="J80" i="364"/>
  <c r="H83" i="364" s="1"/>
  <c r="T79" i="364"/>
  <c r="H88" i="364" s="1"/>
  <c r="R79" i="364"/>
  <c r="P79" i="364"/>
  <c r="H85" i="364" s="1"/>
  <c r="N79" i="364"/>
  <c r="L79" i="364"/>
  <c r="H82" i="364" s="1"/>
  <c r="J79" i="364"/>
  <c r="Q78" i="364"/>
  <c r="M78" i="364"/>
  <c r="I78" i="364"/>
  <c r="E78" i="364"/>
  <c r="Q77" i="364"/>
  <c r="M77" i="364"/>
  <c r="I77" i="364"/>
  <c r="E77" i="364"/>
  <c r="CF196" i="364" l="1"/>
  <c r="AG71" i="364"/>
  <c r="AT70" i="364"/>
  <c r="AG69" i="364" s="1"/>
  <c r="AK196" i="364"/>
  <c r="AO148" i="364"/>
  <c r="AH196" i="364"/>
  <c r="C22" i="134"/>
  <c r="D22" i="134"/>
  <c r="C26" i="134"/>
  <c r="AG199" i="364"/>
  <c r="D30" i="134"/>
  <c r="H24" i="134"/>
  <c r="AH174" i="364"/>
  <c r="CB205" i="364"/>
  <c r="H22" i="134"/>
  <c r="AJ177" i="364"/>
  <c r="H30" i="134"/>
  <c r="C32" i="134"/>
  <c r="BY196" i="364"/>
  <c r="BT197" i="364" s="1"/>
  <c r="CB199" i="364"/>
  <c r="CC196" i="364"/>
  <c r="D32" i="134"/>
  <c r="AG186" i="364"/>
  <c r="AD196" i="364"/>
  <c r="Y197" i="364" s="1"/>
  <c r="F198" i="364"/>
  <c r="AE199" i="364" s="1"/>
  <c r="AA200" i="364" s="1"/>
  <c r="CE205" i="364"/>
  <c r="CA208" i="364"/>
  <c r="AF199" i="364"/>
  <c r="BA198" i="364"/>
  <c r="BZ199" i="364" s="1"/>
  <c r="BV200" i="364" s="1"/>
  <c r="CB208" i="364"/>
  <c r="AG202" i="364"/>
  <c r="CA199" i="364"/>
  <c r="AI177" i="364"/>
  <c r="AF208" i="364"/>
  <c r="CB202" i="364"/>
  <c r="AF177" i="364"/>
  <c r="AI199" i="364"/>
  <c r="AJ202" i="364"/>
  <c r="F207" i="364"/>
  <c r="AF202" i="364"/>
  <c r="AG205" i="364"/>
  <c r="AJ208" i="364"/>
  <c r="CD199" i="364"/>
  <c r="CE202" i="364"/>
  <c r="AK174" i="364"/>
  <c r="AJ205" i="364"/>
  <c r="AG208" i="364"/>
  <c r="CA202" i="364"/>
  <c r="CD208" i="364"/>
  <c r="CD202" i="364"/>
  <c r="CE199" i="364"/>
  <c r="BE201" i="364"/>
  <c r="BZ202" i="364" s="1"/>
  <c r="BV203" i="364" s="1"/>
  <c r="BA204" i="364"/>
  <c r="BY205" i="364" s="1"/>
  <c r="CD205" i="364"/>
  <c r="BE207" i="364"/>
  <c r="BZ208" i="364" s="1"/>
  <c r="BV209" i="364" s="1"/>
  <c r="CE208" i="364"/>
  <c r="BZ196" i="364"/>
  <c r="BV197" i="364" s="1"/>
  <c r="CA205" i="364"/>
  <c r="AI202" i="364"/>
  <c r="AJ199" i="364"/>
  <c r="J201" i="364"/>
  <c r="AD202" i="364" s="1"/>
  <c r="F204" i="364"/>
  <c r="AD205" i="364" s="1"/>
  <c r="AI205" i="364"/>
  <c r="J207" i="364"/>
  <c r="AI208" i="364"/>
  <c r="AE196" i="364"/>
  <c r="AA197" i="364" s="1"/>
  <c r="AF205" i="364"/>
  <c r="F176" i="364"/>
  <c r="AD177" i="364" s="1"/>
  <c r="AJ183" i="364"/>
  <c r="AF186" i="364"/>
  <c r="AF180" i="364"/>
  <c r="AD126" i="364"/>
  <c r="AJ151" i="364"/>
  <c r="AG180" i="364"/>
  <c r="AI180" i="364"/>
  <c r="AE174" i="364"/>
  <c r="AA175" i="364" s="1"/>
  <c r="AG177" i="364"/>
  <c r="AI186" i="364"/>
  <c r="BY108" i="364"/>
  <c r="AI148" i="364"/>
  <c r="AE149" i="364" s="1"/>
  <c r="AN163" i="364"/>
  <c r="AG183" i="364"/>
  <c r="F185" i="364"/>
  <c r="AE177" i="364"/>
  <c r="AA178" i="364" s="1"/>
  <c r="AJ180" i="364"/>
  <c r="F182" i="364"/>
  <c r="AE183" i="364" s="1"/>
  <c r="AA184" i="364" s="1"/>
  <c r="J185" i="364"/>
  <c r="AI183" i="364"/>
  <c r="AJ186" i="364"/>
  <c r="AD174" i="364"/>
  <c r="F179" i="364"/>
  <c r="AD180" i="364" s="1"/>
  <c r="AF183" i="364"/>
  <c r="AJ157" i="364"/>
  <c r="AN160" i="364"/>
  <c r="AM163" i="364"/>
  <c r="AG126" i="364"/>
  <c r="F150" i="364"/>
  <c r="AH151" i="364" s="1"/>
  <c r="AN151" i="364"/>
  <c r="BV108" i="364"/>
  <c r="BR109" i="364" s="1"/>
  <c r="AM151" i="364"/>
  <c r="AM154" i="364"/>
  <c r="AF132" i="364"/>
  <c r="F153" i="364"/>
  <c r="AH154" i="364" s="1"/>
  <c r="AN157" i="364"/>
  <c r="AN154" i="364"/>
  <c r="AM160" i="364"/>
  <c r="AF135" i="364"/>
  <c r="AH148" i="364"/>
  <c r="AC149" i="364" s="1"/>
  <c r="AL148" i="364"/>
  <c r="F159" i="364"/>
  <c r="AH160" i="364" s="1"/>
  <c r="AK163" i="364"/>
  <c r="AK151" i="364"/>
  <c r="F157" i="364"/>
  <c r="AI157" i="364" s="1"/>
  <c r="AE158" i="364" s="1"/>
  <c r="AK157" i="364"/>
  <c r="AJ160" i="364"/>
  <c r="J163" i="364"/>
  <c r="AI163" i="364" s="1"/>
  <c r="AE164" i="364" s="1"/>
  <c r="AK160" i="364"/>
  <c r="AJ163" i="364"/>
  <c r="AJ154" i="364"/>
  <c r="AM157" i="364"/>
  <c r="AK154" i="364"/>
  <c r="AK108" i="364"/>
  <c r="CB108" i="364"/>
  <c r="AC132" i="364"/>
  <c r="BZ117" i="364"/>
  <c r="AA126" i="364"/>
  <c r="W127" i="364" s="1"/>
  <c r="BU108" i="364"/>
  <c r="BP109" i="364" s="1"/>
  <c r="BX114" i="364"/>
  <c r="CA117" i="364"/>
  <c r="AF129" i="364"/>
  <c r="AJ114" i="364"/>
  <c r="CA114" i="364"/>
  <c r="AH108" i="364"/>
  <c r="CA111" i="364"/>
  <c r="AE135" i="364"/>
  <c r="F128" i="364"/>
  <c r="AA129" i="364" s="1"/>
  <c r="W130" i="364" s="1"/>
  <c r="AB129" i="364"/>
  <c r="F131" i="364"/>
  <c r="Z132" i="364" s="1"/>
  <c r="AE132" i="364"/>
  <c r="F134" i="364"/>
  <c r="AA135" i="364" s="1"/>
  <c r="W136" i="364" s="1"/>
  <c r="Z126" i="364"/>
  <c r="AC129" i="364"/>
  <c r="AB135" i="364"/>
  <c r="AE129" i="364"/>
  <c r="AC135" i="364"/>
  <c r="AB132" i="364"/>
  <c r="BA110" i="364"/>
  <c r="BV111" i="364" s="1"/>
  <c r="BR112" i="364" s="1"/>
  <c r="BW111" i="364"/>
  <c r="BA113" i="364"/>
  <c r="BU114" i="364" s="1"/>
  <c r="BZ114" i="364"/>
  <c r="BA116" i="364"/>
  <c r="BU117" i="364" s="1"/>
  <c r="BX111" i="364"/>
  <c r="BW117" i="364"/>
  <c r="BZ111" i="364"/>
  <c r="BX117" i="364"/>
  <c r="BW114" i="364"/>
  <c r="AF111" i="364"/>
  <c r="AI120" i="364"/>
  <c r="AF120" i="364"/>
  <c r="AJ117" i="364"/>
  <c r="AG117" i="364"/>
  <c r="F110" i="364"/>
  <c r="AE111" i="364" s="1"/>
  <c r="AA112" i="364" s="1"/>
  <c r="AF117" i="364"/>
  <c r="AI117" i="364"/>
  <c r="AE120" i="364"/>
  <c r="AA121" i="364" s="1"/>
  <c r="AG111" i="364"/>
  <c r="AI111" i="364"/>
  <c r="AI114" i="364"/>
  <c r="F117" i="364"/>
  <c r="AE117" i="364" s="1"/>
  <c r="AA118" i="364" s="1"/>
  <c r="AG120" i="364"/>
  <c r="AJ111" i="364"/>
  <c r="AD114" i="364"/>
  <c r="AJ120" i="364"/>
  <c r="AE114" i="364"/>
  <c r="AA115" i="364" s="1"/>
  <c r="AD120" i="364"/>
  <c r="AF114" i="364"/>
  <c r="AG114" i="364"/>
  <c r="BX80" i="364"/>
  <c r="BQ80" i="364"/>
  <c r="BL81" i="364" s="1"/>
  <c r="BU80" i="364"/>
  <c r="AD80" i="364"/>
  <c r="AF83" i="364"/>
  <c r="AE89" i="364"/>
  <c r="BT89" i="364"/>
  <c r="BV86" i="364"/>
  <c r="AF89" i="364"/>
  <c r="AW85" i="364"/>
  <c r="BR86" i="364" s="1"/>
  <c r="BN87" i="364" s="1"/>
  <c r="AW88" i="364"/>
  <c r="AC86" i="364"/>
  <c r="BW83" i="364"/>
  <c r="BT86" i="364"/>
  <c r="BW89" i="364"/>
  <c r="AA80" i="364"/>
  <c r="W81" i="364" s="1"/>
  <c r="AF86" i="364"/>
  <c r="BV89" i="364"/>
  <c r="AG80" i="364"/>
  <c r="BR80" i="364"/>
  <c r="BN81" i="364" s="1"/>
  <c r="BV83" i="364"/>
  <c r="AW83" i="364"/>
  <c r="BT83" i="364"/>
  <c r="BW86" i="364"/>
  <c r="BA89" i="364"/>
  <c r="AY82" i="364"/>
  <c r="BS89" i="364"/>
  <c r="BS83" i="364"/>
  <c r="BS86" i="364"/>
  <c r="F82" i="364"/>
  <c r="AA83" i="364" s="1"/>
  <c r="W84" i="364" s="1"/>
  <c r="AB83" i="364"/>
  <c r="F85" i="364"/>
  <c r="Z86" i="364" s="1"/>
  <c r="AE86" i="364"/>
  <c r="F88" i="364"/>
  <c r="Z89" i="364" s="1"/>
  <c r="Z80" i="364"/>
  <c r="AC83" i="364"/>
  <c r="AB89" i="364"/>
  <c r="AE83" i="364"/>
  <c r="AC89" i="364"/>
  <c r="AB86" i="364"/>
  <c r="AD199" i="364" l="1"/>
  <c r="Y200" i="364" s="1"/>
  <c r="CC205" i="364"/>
  <c r="BY199" i="364"/>
  <c r="BT200" i="364" s="1"/>
  <c r="AH205" i="364"/>
  <c r="AH199" i="364"/>
  <c r="CF208" i="364"/>
  <c r="AG66" i="364"/>
  <c r="AG63" i="364"/>
  <c r="AG51" i="364"/>
  <c r="AG60" i="364"/>
  <c r="AK208" i="364"/>
  <c r="AG54" i="364"/>
  <c r="AG57" i="364"/>
  <c r="CF202" i="364"/>
  <c r="AH177" i="364"/>
  <c r="CC199" i="364"/>
  <c r="AD208" i="364"/>
  <c r="Y209" i="364" s="1"/>
  <c r="AK114" i="364"/>
  <c r="AK186" i="364"/>
  <c r="CF205" i="364"/>
  <c r="AD186" i="364"/>
  <c r="Y187" i="364" s="1"/>
  <c r="BQ89" i="364"/>
  <c r="BL90" i="364" s="1"/>
  <c r="BV114" i="364"/>
  <c r="BR115" i="364" s="1"/>
  <c r="AK180" i="364"/>
  <c r="BY202" i="364"/>
  <c r="BT203" i="364" s="1"/>
  <c r="AK199" i="364"/>
  <c r="AI160" i="364"/>
  <c r="AE161" i="364" s="1"/>
  <c r="AE208" i="364"/>
  <c r="AA209" i="364" s="1"/>
  <c r="CC208" i="364"/>
  <c r="AE205" i="364"/>
  <c r="AA206" i="364" s="1"/>
  <c r="AE202" i="364"/>
  <c r="AA203" i="364" s="1"/>
  <c r="BZ205" i="364"/>
  <c r="BV206" i="364" s="1"/>
  <c r="AD132" i="364"/>
  <c r="AH186" i="364"/>
  <c r="CF199" i="364"/>
  <c r="AE186" i="364"/>
  <c r="AA187" i="364" s="1"/>
  <c r="AO157" i="364"/>
  <c r="AK177" i="364"/>
  <c r="AL154" i="364"/>
  <c r="CC202" i="364"/>
  <c r="AH202" i="364"/>
  <c r="AG132" i="364"/>
  <c r="AI154" i="364"/>
  <c r="AE155" i="364" s="1"/>
  <c r="AK183" i="364"/>
  <c r="BY117" i="364"/>
  <c r="AK205" i="364"/>
  <c r="AH208" i="364"/>
  <c r="CB114" i="364"/>
  <c r="AP148" i="364"/>
  <c r="AH180" i="364"/>
  <c r="AH117" i="364"/>
  <c r="Z135" i="364"/>
  <c r="U136" i="364" s="1"/>
  <c r="AO160" i="364"/>
  <c r="AK202" i="364"/>
  <c r="BY208" i="364"/>
  <c r="CG196" i="364"/>
  <c r="BT206" i="364"/>
  <c r="Y203" i="364"/>
  <c r="AL196" i="364"/>
  <c r="Y206" i="364"/>
  <c r="AI151" i="364"/>
  <c r="AE152" i="364" s="1"/>
  <c r="AD183" i="364"/>
  <c r="Y184" i="364" s="1"/>
  <c r="BY114" i="364"/>
  <c r="AO163" i="364"/>
  <c r="AE180" i="364"/>
  <c r="AA181" i="364" s="1"/>
  <c r="AG129" i="364"/>
  <c r="AO154" i="364"/>
  <c r="AL157" i="364"/>
  <c r="AL151" i="364"/>
  <c r="AH183" i="364"/>
  <c r="Y178" i="364"/>
  <c r="AL174" i="364"/>
  <c r="Y175" i="364"/>
  <c r="Y181" i="364"/>
  <c r="AG135" i="364"/>
  <c r="AL160" i="364"/>
  <c r="AO151" i="364"/>
  <c r="AD117" i="364"/>
  <c r="BV117" i="364"/>
  <c r="BR118" i="364" s="1"/>
  <c r="AH157" i="364"/>
  <c r="AG83" i="364"/>
  <c r="AL163" i="364"/>
  <c r="AK117" i="364"/>
  <c r="Z129" i="364"/>
  <c r="U130" i="364" s="1"/>
  <c r="AC152" i="364"/>
  <c r="AC161" i="364"/>
  <c r="AH163" i="364"/>
  <c r="AC155" i="364"/>
  <c r="CC108" i="364"/>
  <c r="AA89" i="364"/>
  <c r="W90" i="364" s="1"/>
  <c r="AH120" i="364"/>
  <c r="CB117" i="364"/>
  <c r="AD135" i="364"/>
  <c r="AD129" i="364"/>
  <c r="AD86" i="364"/>
  <c r="AG89" i="364"/>
  <c r="AK120" i="364"/>
  <c r="AH111" i="364"/>
  <c r="CB111" i="364"/>
  <c r="U133" i="364"/>
  <c r="U127" i="364"/>
  <c r="AH126" i="364"/>
  <c r="AA132" i="364"/>
  <c r="W133" i="364" s="1"/>
  <c r="BP118" i="364"/>
  <c r="BP115" i="364"/>
  <c r="BY111" i="364"/>
  <c r="BU111" i="364"/>
  <c r="AK111" i="364"/>
  <c r="AD111" i="364"/>
  <c r="Y112" i="364" s="1"/>
  <c r="Z83" i="364"/>
  <c r="U84" i="364" s="1"/>
  <c r="Y121" i="364"/>
  <c r="AH114" i="364"/>
  <c r="Y115" i="364"/>
  <c r="AA86" i="364"/>
  <c r="W87" i="364" s="1"/>
  <c r="BQ86" i="364"/>
  <c r="BL87" i="364" s="1"/>
  <c r="BU89" i="364"/>
  <c r="BQ83" i="364"/>
  <c r="BL84" i="364" s="1"/>
  <c r="BY80" i="364"/>
  <c r="AG86" i="364"/>
  <c r="BR83" i="364"/>
  <c r="BN84" i="364" s="1"/>
  <c r="BX83" i="364"/>
  <c r="BX86" i="364"/>
  <c r="BX89" i="364"/>
  <c r="BU86" i="364"/>
  <c r="BU83" i="364"/>
  <c r="BR89" i="364"/>
  <c r="BN90" i="364" s="1"/>
  <c r="U81" i="364"/>
  <c r="AH80" i="364"/>
  <c r="U87" i="364"/>
  <c r="U90" i="364"/>
  <c r="AD89" i="364"/>
  <c r="AD83" i="364"/>
  <c r="AL199" i="364" l="1"/>
  <c r="AL177" i="364"/>
  <c r="CG199" i="364"/>
  <c r="AL114" i="364"/>
  <c r="AL183" i="364"/>
  <c r="AL205" i="364"/>
  <c r="CG205" i="364"/>
  <c r="AL186" i="364"/>
  <c r="CG202" i="364"/>
  <c r="CC114" i="364"/>
  <c r="AL208" i="364"/>
  <c r="AP160" i="364"/>
  <c r="AH135" i="364"/>
  <c r="AL202" i="364"/>
  <c r="AP151" i="364"/>
  <c r="AL117" i="364"/>
  <c r="AP154" i="364"/>
  <c r="CC117" i="364"/>
  <c r="BT209" i="364"/>
  <c r="CG208" i="364"/>
  <c r="AL120" i="364"/>
  <c r="AH83" i="364"/>
  <c r="AL180" i="364"/>
  <c r="AP157" i="364"/>
  <c r="AH129" i="364"/>
  <c r="Y118" i="364"/>
  <c r="AC158" i="364"/>
  <c r="AC164" i="364"/>
  <c r="AP163" i="364"/>
  <c r="AH89" i="364"/>
  <c r="AH86" i="364"/>
  <c r="AL111" i="364"/>
  <c r="AH132" i="364"/>
  <c r="CC111" i="364"/>
  <c r="BP112" i="364"/>
  <c r="BY86" i="364"/>
  <c r="BY83" i="364"/>
  <c r="BY89" i="364"/>
  <c r="U131" i="364" l="1"/>
  <c r="Y198" i="364"/>
  <c r="BP113" i="364"/>
  <c r="Y207" i="364"/>
  <c r="Y204" i="364"/>
  <c r="U82" i="364"/>
  <c r="Y182" i="364"/>
  <c r="Y195" i="364"/>
  <c r="Y201" i="364"/>
  <c r="Y179" i="364"/>
  <c r="U85" i="364"/>
  <c r="AC156" i="364"/>
  <c r="BT201" i="364"/>
  <c r="Y185" i="364"/>
  <c r="Y176" i="364"/>
  <c r="BT198" i="364"/>
  <c r="Y173" i="364"/>
  <c r="BP116" i="364"/>
  <c r="U79" i="364"/>
  <c r="AC153" i="364"/>
  <c r="AC150" i="364"/>
  <c r="AC162" i="364"/>
  <c r="AC147" i="364"/>
  <c r="AC159" i="364"/>
  <c r="U88" i="364"/>
  <c r="U125" i="364"/>
  <c r="U128" i="364"/>
  <c r="U134" i="364"/>
  <c r="BP110" i="364"/>
  <c r="BP107" i="364"/>
  <c r="BL85" i="364"/>
  <c r="BL79" i="364"/>
  <c r="BL82" i="364"/>
  <c r="BL88" i="364"/>
  <c r="AD108" i="364"/>
  <c r="Y109" i="364" s="1"/>
  <c r="AE108" i="364"/>
  <c r="AA109" i="364" s="1"/>
  <c r="AL108" i="364" l="1"/>
  <c r="Y116" i="364" l="1"/>
  <c r="Y119" i="364"/>
  <c r="Y110" i="364"/>
</calcChain>
</file>

<file path=xl/sharedStrings.xml><?xml version="1.0" encoding="utf-8"?>
<sst xmlns="http://schemas.openxmlformats.org/spreadsheetml/2006/main" count="685" uniqueCount="277">
  <si>
    <t>TEAMBLOWIN</t>
  </si>
  <si>
    <t>順位</t>
  </si>
  <si>
    <t>(勝敗)</t>
  </si>
  <si>
    <t>勝敗</t>
    <rPh sb="0" eb="2">
      <t>ショウハイ</t>
    </rPh>
    <phoneticPr fontId="4"/>
  </si>
  <si>
    <t>得失ｾｯﾄ</t>
    <rPh sb="0" eb="2">
      <t>トクシツ</t>
    </rPh>
    <phoneticPr fontId="4"/>
  </si>
  <si>
    <t>得失点</t>
    <rPh sb="0" eb="2">
      <t>トクシツ</t>
    </rPh>
    <rPh sb="2" eb="3">
      <t>テン</t>
    </rPh>
    <phoneticPr fontId="4"/>
  </si>
  <si>
    <t>勝</t>
    <rPh sb="0" eb="1">
      <t>カチ</t>
    </rPh>
    <phoneticPr fontId="4"/>
  </si>
  <si>
    <t>敗</t>
    <rPh sb="0" eb="1">
      <t>ハイ</t>
    </rPh>
    <phoneticPr fontId="4"/>
  </si>
  <si>
    <t>失</t>
    <rPh sb="0" eb="1">
      <t>シツ</t>
    </rPh>
    <phoneticPr fontId="4"/>
  </si>
  <si>
    <t>差</t>
    <rPh sb="0" eb="1">
      <t>サ</t>
    </rPh>
    <phoneticPr fontId="4"/>
  </si>
  <si>
    <t>勝</t>
    <rPh sb="0" eb="1">
      <t>カ</t>
    </rPh>
    <phoneticPr fontId="4"/>
  </si>
  <si>
    <t>男子２部優勝</t>
    <rPh sb="0" eb="2">
      <t>ダンシ</t>
    </rPh>
    <rPh sb="3" eb="4">
      <t>ブ</t>
    </rPh>
    <rPh sb="4" eb="6">
      <t>ユウショウ</t>
    </rPh>
    <phoneticPr fontId="5"/>
  </si>
  <si>
    <t>男子２部準優勝</t>
    <rPh sb="0" eb="2">
      <t>ダンシ</t>
    </rPh>
    <rPh sb="3" eb="4">
      <t>ブ</t>
    </rPh>
    <rPh sb="4" eb="7">
      <t>ジュンユウショウ</t>
    </rPh>
    <phoneticPr fontId="5"/>
  </si>
  <si>
    <t>男子３部Ａ</t>
    <rPh sb="0" eb="2">
      <t>ダンシ</t>
    </rPh>
    <phoneticPr fontId="4"/>
  </si>
  <si>
    <t>尾崎謙二</t>
    <rPh sb="0" eb="2">
      <t>オザキ</t>
    </rPh>
    <rPh sb="2" eb="4">
      <t>ケンジ</t>
    </rPh>
    <phoneticPr fontId="4"/>
  </si>
  <si>
    <t>男子３部優勝</t>
    <rPh sb="0" eb="2">
      <t>ダンシ</t>
    </rPh>
    <rPh sb="3" eb="4">
      <t>ブ</t>
    </rPh>
    <rPh sb="4" eb="6">
      <t>ユウショウ</t>
    </rPh>
    <phoneticPr fontId="5"/>
  </si>
  <si>
    <t>　結　果　表</t>
    <rPh sb="1" eb="2">
      <t>ムスブ</t>
    </rPh>
    <rPh sb="3" eb="4">
      <t>ハタシ</t>
    </rPh>
    <rPh sb="5" eb="6">
      <t>ヒョウ</t>
    </rPh>
    <phoneticPr fontId="5"/>
  </si>
  <si>
    <t xml:space="preserve">   ☆お手数ですが正確に記入してください。</t>
    <rPh sb="5" eb="7">
      <t>テスウ</t>
    </rPh>
    <rPh sb="10" eb="12">
      <t>セイカク</t>
    </rPh>
    <rPh sb="13" eb="15">
      <t>キニュウ</t>
    </rPh>
    <phoneticPr fontId="5"/>
  </si>
  <si>
    <t xml:space="preserve">   　（組合せ表も、できれば添付してください。）</t>
    <rPh sb="5" eb="7">
      <t>クミアワ</t>
    </rPh>
    <rPh sb="8" eb="9">
      <t>ヒョウ</t>
    </rPh>
    <rPh sb="15" eb="17">
      <t>テンプ</t>
    </rPh>
    <phoneticPr fontId="5"/>
  </si>
  <si>
    <t>男子４部優勝</t>
    <rPh sb="0" eb="2">
      <t>ダンシ</t>
    </rPh>
    <rPh sb="3" eb="4">
      <t>ブ</t>
    </rPh>
    <rPh sb="4" eb="6">
      <t>ユウショウ</t>
    </rPh>
    <phoneticPr fontId="5"/>
  </si>
  <si>
    <t>男子４部準優勝</t>
    <rPh sb="0" eb="2">
      <t>ダンシ</t>
    </rPh>
    <rPh sb="3" eb="4">
      <t>ブ</t>
    </rPh>
    <rPh sb="4" eb="7">
      <t>ジュンユウショウ</t>
    </rPh>
    <phoneticPr fontId="5"/>
  </si>
  <si>
    <t>得</t>
    <phoneticPr fontId="4"/>
  </si>
  <si>
    <t>B1</t>
    <phoneticPr fontId="4"/>
  </si>
  <si>
    <t>A2</t>
    <phoneticPr fontId="4"/>
  </si>
  <si>
    <t>B2</t>
    <phoneticPr fontId="4"/>
  </si>
  <si>
    <t>C2</t>
    <phoneticPr fontId="4"/>
  </si>
  <si>
    <t>A1</t>
    <phoneticPr fontId="4"/>
  </si>
  <si>
    <t>C1</t>
    <phoneticPr fontId="4"/>
  </si>
  <si>
    <t>関川ｸﾗﾌﾞ</t>
    <rPh sb="0" eb="2">
      <t>セキガワ</t>
    </rPh>
    <phoneticPr fontId="4"/>
  </si>
  <si>
    <t>YONDEN</t>
  </si>
  <si>
    <t>タイム</t>
  </si>
  <si>
    <t>市民スポーツ祭</t>
    <rPh sb="0" eb="2">
      <t>シミン</t>
    </rPh>
    <rPh sb="6" eb="7">
      <t>サイ</t>
    </rPh>
    <phoneticPr fontId="5"/>
  </si>
  <si>
    <t>石川竜郎</t>
    <rPh sb="0" eb="2">
      <t>イシカワ</t>
    </rPh>
    <rPh sb="2" eb="4">
      <t>タツオ</t>
    </rPh>
    <phoneticPr fontId="4"/>
  </si>
  <si>
    <t>備考欄</t>
    <rPh sb="0" eb="2">
      <t>ビコウ</t>
    </rPh>
    <rPh sb="2" eb="3">
      <t>ラン</t>
    </rPh>
    <phoneticPr fontId="5"/>
  </si>
  <si>
    <t>男子
一般２部</t>
    <rPh sb="0" eb="2">
      <t>ダンシ</t>
    </rPh>
    <rPh sb="3" eb="5">
      <t>イッパン</t>
    </rPh>
    <rPh sb="6" eb="7">
      <t>ブ</t>
    </rPh>
    <phoneticPr fontId="5"/>
  </si>
  <si>
    <t>男子
一般３部</t>
    <rPh sb="0" eb="2">
      <t>ダンシ</t>
    </rPh>
    <rPh sb="3" eb="5">
      <t>イッパン</t>
    </rPh>
    <rPh sb="6" eb="7">
      <t>ブ</t>
    </rPh>
    <phoneticPr fontId="5"/>
  </si>
  <si>
    <t>男子
一般４部</t>
    <rPh sb="0" eb="2">
      <t>ダンシ</t>
    </rPh>
    <rPh sb="3" eb="5">
      <t>イッパン</t>
    </rPh>
    <rPh sb="6" eb="7">
      <t>ブ</t>
    </rPh>
    <phoneticPr fontId="5"/>
  </si>
  <si>
    <t>女子
一般３部</t>
    <rPh sb="0" eb="2">
      <t>ジョシ</t>
    </rPh>
    <rPh sb="3" eb="5">
      <t>イッパン</t>
    </rPh>
    <rPh sb="6" eb="7">
      <t>ブ</t>
    </rPh>
    <phoneticPr fontId="5"/>
  </si>
  <si>
    <t>優　勝</t>
    <rPh sb="0" eb="1">
      <t>ユウ</t>
    </rPh>
    <rPh sb="2" eb="3">
      <t>カツ</t>
    </rPh>
    <phoneticPr fontId="5"/>
  </si>
  <si>
    <t>準 優 勝</t>
    <rPh sb="0" eb="1">
      <t>ジュン</t>
    </rPh>
    <rPh sb="2" eb="3">
      <t>ユウ</t>
    </rPh>
    <rPh sb="4" eb="5">
      <t>カツ</t>
    </rPh>
    <phoneticPr fontId="5"/>
  </si>
  <si>
    <t xml:space="preserve"> バドミントン</t>
    <phoneticPr fontId="5"/>
  </si>
  <si>
    <t>川之江ｸﾗﾌﾞ</t>
    <rPh sb="0" eb="3">
      <t>カワノエ</t>
    </rPh>
    <phoneticPr fontId="4"/>
  </si>
  <si>
    <t>仙波史也</t>
    <rPh sb="0" eb="2">
      <t>センバ</t>
    </rPh>
    <rPh sb="2" eb="4">
      <t>フミヤ</t>
    </rPh>
    <phoneticPr fontId="4"/>
  </si>
  <si>
    <t>眞鍋浩二</t>
    <rPh sb="0" eb="2">
      <t>マナベ</t>
    </rPh>
    <rPh sb="2" eb="4">
      <t>コウジ</t>
    </rPh>
    <phoneticPr fontId="4"/>
  </si>
  <si>
    <t>今井教室</t>
    <rPh sb="0" eb="2">
      <t>イマイ</t>
    </rPh>
    <rPh sb="2" eb="4">
      <t>キョウシツ</t>
    </rPh>
    <phoneticPr fontId="4"/>
  </si>
  <si>
    <t>安藤凌</t>
    <rPh sb="0" eb="2">
      <t>アンドウ</t>
    </rPh>
    <rPh sb="2" eb="3">
      <t>リョウ</t>
    </rPh>
    <phoneticPr fontId="4"/>
  </si>
  <si>
    <t>合田直子</t>
    <rPh sb="0" eb="2">
      <t>ゴウダ</t>
    </rPh>
    <rPh sb="2" eb="4">
      <t>ナオコ</t>
    </rPh>
    <phoneticPr fontId="4"/>
  </si>
  <si>
    <t>大岡瑠雅</t>
    <rPh sb="0" eb="2">
      <t>オオオカ</t>
    </rPh>
    <rPh sb="2" eb="3">
      <t>リュウ</t>
    </rPh>
    <rPh sb="3" eb="4">
      <t>ガ</t>
    </rPh>
    <phoneticPr fontId="4"/>
  </si>
  <si>
    <t>２１点３ゲーム</t>
    <rPh sb="2" eb="3">
      <t>テン</t>
    </rPh>
    <phoneticPr fontId="4"/>
  </si>
  <si>
    <t>１５点３ゲーム</t>
    <rPh sb="2" eb="3">
      <t>テン</t>
    </rPh>
    <phoneticPr fontId="4"/>
  </si>
  <si>
    <t xml:space="preserve">   ・場　　所　　　　川之江体育館</t>
    <rPh sb="4" eb="5">
      <t>バ</t>
    </rPh>
    <rPh sb="7" eb="8">
      <t>ショ</t>
    </rPh>
    <rPh sb="12" eb="15">
      <t>カワノエ</t>
    </rPh>
    <rPh sb="15" eb="18">
      <t>タイイクカン</t>
    </rPh>
    <phoneticPr fontId="5"/>
  </si>
  <si>
    <t>－</t>
    <phoneticPr fontId="4"/>
  </si>
  <si>
    <t>男子総合優勝（２部）</t>
    <rPh sb="0" eb="2">
      <t>ダンシ</t>
    </rPh>
    <rPh sb="2" eb="4">
      <t>ソウゴウ</t>
    </rPh>
    <rPh sb="4" eb="6">
      <t>ユウショウ</t>
    </rPh>
    <rPh sb="8" eb="9">
      <t>ブ</t>
    </rPh>
    <phoneticPr fontId="5"/>
  </si>
  <si>
    <t>男子３部 優勝</t>
    <rPh sb="0" eb="2">
      <t>ダンシ</t>
    </rPh>
    <rPh sb="3" eb="4">
      <t>ブ</t>
    </rPh>
    <rPh sb="5" eb="7">
      <t>ユウショウ</t>
    </rPh>
    <phoneticPr fontId="5"/>
  </si>
  <si>
    <t>男子４部 優勝</t>
    <rPh sb="0" eb="2">
      <t>ダンシ</t>
    </rPh>
    <rPh sb="3" eb="4">
      <t>ブ</t>
    </rPh>
    <rPh sb="5" eb="7">
      <t>ユウショウ</t>
    </rPh>
    <phoneticPr fontId="5"/>
  </si>
  <si>
    <t>男子総合準優勝（２部）</t>
    <rPh sb="0" eb="2">
      <t>ダンシ</t>
    </rPh>
    <rPh sb="2" eb="4">
      <t>ソウゴウ</t>
    </rPh>
    <rPh sb="4" eb="5">
      <t>ジュン</t>
    </rPh>
    <rPh sb="5" eb="7">
      <t>ユウショウ</t>
    </rPh>
    <rPh sb="9" eb="10">
      <t>ブ</t>
    </rPh>
    <phoneticPr fontId="5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</si>
  <si>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5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</si>
  <si>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5"/>
  </si>
  <si>
    <t>関川ｸﾗﾌﾞ</t>
    <rPh sb="0" eb="2">
      <t>セキガワ</t>
    </rPh>
    <phoneticPr fontId="5"/>
  </si>
  <si>
    <t>田辺晃士</t>
    <rPh sb="0" eb="2">
      <t>タナベ</t>
    </rPh>
    <rPh sb="2" eb="3">
      <t>アツシ</t>
    </rPh>
    <rPh sb="3" eb="4">
      <t>シ</t>
    </rPh>
    <phoneticPr fontId="3"/>
  </si>
  <si>
    <t>大西右恭</t>
    <rPh sb="0" eb="2">
      <t>オオニシ</t>
    </rPh>
    <rPh sb="2" eb="3">
      <t>ミギ</t>
    </rPh>
    <rPh sb="3" eb="4">
      <t>キョウ</t>
    </rPh>
    <phoneticPr fontId="4"/>
  </si>
  <si>
    <t>新宮中</t>
    <rPh sb="0" eb="3">
      <t>シングウチュウ</t>
    </rPh>
    <phoneticPr fontId="4"/>
  </si>
  <si>
    <t>土居高校</t>
    <rPh sb="0" eb="4">
      <t>ドイコウコウ</t>
    </rPh>
    <phoneticPr fontId="4"/>
  </si>
  <si>
    <t>坂上想磨</t>
    <rPh sb="0" eb="2">
      <t>サカウエ</t>
    </rPh>
    <rPh sb="2" eb="3">
      <t>ソウ</t>
    </rPh>
    <rPh sb="3" eb="4">
      <t>マ</t>
    </rPh>
    <phoneticPr fontId="3"/>
  </si>
  <si>
    <t>清水雄陽</t>
    <rPh sb="0" eb="2">
      <t>シミズ</t>
    </rPh>
    <rPh sb="2" eb="4">
      <t>ユウヒ</t>
    </rPh>
    <phoneticPr fontId="3"/>
  </si>
  <si>
    <r>
      <t>男子４部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ダンシ</t>
    </rPh>
    <rPh sb="3" eb="4">
      <t>ブ</t>
    </rPh>
    <phoneticPr fontId="4"/>
  </si>
  <si>
    <t>男子４部Ａ</t>
    <rPh sb="0" eb="2">
      <t>ダンシ</t>
    </rPh>
    <phoneticPr fontId="4"/>
  </si>
  <si>
    <t>男子４部Ｂ</t>
    <rPh sb="0" eb="2">
      <t>ダンシ</t>
    </rPh>
    <phoneticPr fontId="4"/>
  </si>
  <si>
    <t>石川勝士</t>
    <rPh sb="0" eb="2">
      <t>イシカワ</t>
    </rPh>
    <rPh sb="2" eb="3">
      <t>マサル</t>
    </rPh>
    <rPh sb="3" eb="4">
      <t>シ</t>
    </rPh>
    <phoneticPr fontId="4"/>
  </si>
  <si>
    <t>土居中</t>
    <rPh sb="0" eb="3">
      <t>ドイチュウ</t>
    </rPh>
    <phoneticPr fontId="4"/>
  </si>
  <si>
    <t>山中悠智</t>
    <rPh sb="0" eb="2">
      <t>ヤマナカ</t>
    </rPh>
    <rPh sb="2" eb="3">
      <t>ユウ</t>
    </rPh>
    <rPh sb="3" eb="4">
      <t>トモ</t>
    </rPh>
    <phoneticPr fontId="4"/>
  </si>
  <si>
    <t>續木蒼馬</t>
    <rPh sb="0" eb="2">
      <t>ツヅキ</t>
    </rPh>
    <rPh sb="2" eb="4">
      <t>ソウマ</t>
    </rPh>
    <phoneticPr fontId="4"/>
  </si>
  <si>
    <t>續木雅仁</t>
    <rPh sb="0" eb="2">
      <t>ツヅキ</t>
    </rPh>
    <rPh sb="2" eb="3">
      <t>ガ</t>
    </rPh>
    <rPh sb="3" eb="4">
      <t>ジン</t>
    </rPh>
    <phoneticPr fontId="4"/>
  </si>
  <si>
    <t>近藤英樹</t>
    <rPh sb="0" eb="2">
      <t>コンドウ</t>
    </rPh>
    <rPh sb="2" eb="4">
      <t>ヒデキ</t>
    </rPh>
    <phoneticPr fontId="4"/>
  </si>
  <si>
    <t>女子３部準優勝</t>
    <rPh sb="0" eb="2">
      <t>ジョシ</t>
    </rPh>
    <rPh sb="3" eb="4">
      <t>ブ</t>
    </rPh>
    <rPh sb="4" eb="7">
      <t>ジュンユウショウ</t>
    </rPh>
    <phoneticPr fontId="5"/>
  </si>
  <si>
    <t>女子３部</t>
    <rPh sb="0" eb="2">
      <t>ジョシ</t>
    </rPh>
    <phoneticPr fontId="4"/>
  </si>
  <si>
    <t>Ａ'ｓ</t>
  </si>
  <si>
    <t>窪田浬</t>
  </si>
  <si>
    <t>女子
初心者</t>
    <rPh sb="0" eb="2">
      <t>ジョシ</t>
    </rPh>
    <rPh sb="3" eb="6">
      <t>ショシンシャ</t>
    </rPh>
    <phoneticPr fontId="5"/>
  </si>
  <si>
    <t>以下、詳細。</t>
    <rPh sb="0" eb="2">
      <t>イカ</t>
    </rPh>
    <rPh sb="3" eb="5">
      <t>ショウサイ</t>
    </rPh>
    <phoneticPr fontId="4"/>
  </si>
  <si>
    <t>第１７回　市民スポーツ祭　バドミントン大会</t>
    <rPh sb="0" eb="1">
      <t>ダイ</t>
    </rPh>
    <rPh sb="3" eb="4">
      <t>カイ</t>
    </rPh>
    <rPh sb="5" eb="7">
      <t>シミン</t>
    </rPh>
    <rPh sb="11" eb="12">
      <t>サイ</t>
    </rPh>
    <rPh sb="19" eb="21">
      <t>タイカイ</t>
    </rPh>
    <phoneticPr fontId="5"/>
  </si>
  <si>
    <t>男子初心者 優勝</t>
    <rPh sb="0" eb="2">
      <t>ダンシ</t>
    </rPh>
    <rPh sb="2" eb="5">
      <t>ショシンシャ</t>
    </rPh>
    <rPh sb="6" eb="8">
      <t>ユウショウ</t>
    </rPh>
    <phoneticPr fontId="5"/>
  </si>
  <si>
    <t>男子初心者 準優勝</t>
    <rPh sb="0" eb="2">
      <t>ダンシ</t>
    </rPh>
    <rPh sb="2" eb="5">
      <t>ショシンシャ</t>
    </rPh>
    <rPh sb="6" eb="9">
      <t>ジュンユウショウ</t>
    </rPh>
    <phoneticPr fontId="5"/>
  </si>
  <si>
    <t>女子初心者 優勝</t>
    <rPh sb="0" eb="2">
      <t>ジョシ</t>
    </rPh>
    <rPh sb="2" eb="5">
      <t>ショシンシャ</t>
    </rPh>
    <rPh sb="6" eb="8">
      <t>ユウショウ</t>
    </rPh>
    <phoneticPr fontId="5"/>
  </si>
  <si>
    <t>女子初心者 準優勝</t>
    <rPh sb="0" eb="2">
      <t>ジョシ</t>
    </rPh>
    <rPh sb="2" eb="5">
      <t>ショシンシャ</t>
    </rPh>
    <rPh sb="6" eb="9">
      <t>ジュンユウショウ</t>
    </rPh>
    <phoneticPr fontId="5"/>
  </si>
  <si>
    <t>新居浜東高校</t>
    <rPh sb="0" eb="3">
      <t>ニイハマ</t>
    </rPh>
    <rPh sb="3" eb="4">
      <t>ヒガシ</t>
    </rPh>
    <rPh sb="4" eb="6">
      <t>コウコウ</t>
    </rPh>
    <phoneticPr fontId="4"/>
  </si>
  <si>
    <t>槇山亨</t>
    <rPh sb="0" eb="2">
      <t>マキヤマ</t>
    </rPh>
    <rPh sb="2" eb="3">
      <t>アキラ</t>
    </rPh>
    <phoneticPr fontId="4"/>
  </si>
  <si>
    <t>郭昊</t>
  </si>
  <si>
    <t>妻鳥ﾊﾞﾄﾞﾐﾝﾄﾝ会</t>
    <rPh sb="0" eb="2">
      <t>メンドリ</t>
    </rPh>
    <rPh sb="10" eb="11">
      <t>カイ</t>
    </rPh>
    <phoneticPr fontId="4"/>
  </si>
  <si>
    <t>眞鍋頼斗</t>
  </si>
  <si>
    <t>ﾊﾟﾝﾊﾟｰｽﾚﾝｼﾞｬｰ</t>
  </si>
  <si>
    <t>ﾊﾟﾝﾊﾟｰｽﾚﾝｼﾞｬｰ</t>
    <phoneticPr fontId="4"/>
  </si>
  <si>
    <t>髙橋優空</t>
    <rPh sb="0" eb="2">
      <t>タカハシ</t>
    </rPh>
    <rPh sb="2" eb="3">
      <t>ユウ</t>
    </rPh>
    <rPh sb="3" eb="4">
      <t>ソラ</t>
    </rPh>
    <phoneticPr fontId="4"/>
  </si>
  <si>
    <t>石水玲珈</t>
    <rPh sb="0" eb="2">
      <t>イシミズ</t>
    </rPh>
    <rPh sb="2" eb="3">
      <t>レイ</t>
    </rPh>
    <rPh sb="3" eb="4">
      <t>ケ</t>
    </rPh>
    <phoneticPr fontId="4"/>
  </si>
  <si>
    <t>男子４部Ｃ</t>
    <rPh sb="0" eb="2">
      <t>ダンシ</t>
    </rPh>
    <phoneticPr fontId="4"/>
  </si>
  <si>
    <t>曽我部歓太</t>
    <rPh sb="0" eb="3">
      <t>ソガベ</t>
    </rPh>
    <rPh sb="3" eb="4">
      <t>カン</t>
    </rPh>
    <rPh sb="4" eb="5">
      <t>フト</t>
    </rPh>
    <phoneticPr fontId="4"/>
  </si>
  <si>
    <t>星川秦輝</t>
    <rPh sb="0" eb="2">
      <t>ホシカワ</t>
    </rPh>
    <rPh sb="3" eb="4">
      <t>テル</t>
    </rPh>
    <phoneticPr fontId="4"/>
  </si>
  <si>
    <t>石原結人</t>
    <rPh sb="0" eb="2">
      <t>イシハラ</t>
    </rPh>
    <rPh sb="2" eb="4">
      <t>ケツヒト</t>
    </rPh>
    <phoneticPr fontId="4"/>
  </si>
  <si>
    <t>楠健一</t>
    <rPh sb="0" eb="1">
      <t>クスノキ</t>
    </rPh>
    <rPh sb="1" eb="3">
      <t>ケンイチ</t>
    </rPh>
    <phoneticPr fontId="4"/>
  </si>
  <si>
    <t>池内義幸</t>
    <rPh sb="0" eb="2">
      <t>イケウチ</t>
    </rPh>
    <rPh sb="2" eb="4">
      <t>ヨシユキ</t>
    </rPh>
    <phoneticPr fontId="4"/>
  </si>
  <si>
    <t>長﨑陽司</t>
    <rPh sb="0" eb="2">
      <t>ナガサキ</t>
    </rPh>
    <rPh sb="2" eb="4">
      <t>ヨウジ</t>
    </rPh>
    <phoneticPr fontId="4"/>
  </si>
  <si>
    <t>節田裕貴</t>
    <rPh sb="0" eb="2">
      <t>セツダ</t>
    </rPh>
    <rPh sb="2" eb="4">
      <t>ユキ</t>
    </rPh>
    <phoneticPr fontId="4"/>
  </si>
  <si>
    <t>森下勝司</t>
    <rPh sb="0" eb="2">
      <t>モリシタ</t>
    </rPh>
    <rPh sb="2" eb="4">
      <t>カツシ</t>
    </rPh>
    <phoneticPr fontId="4"/>
  </si>
  <si>
    <t>梶原陽平</t>
    <rPh sb="0" eb="2">
      <t>カジワラ</t>
    </rPh>
    <rPh sb="2" eb="4">
      <t>ヨウヘイ</t>
    </rPh>
    <phoneticPr fontId="4"/>
  </si>
  <si>
    <t>石村雅俊</t>
    <rPh sb="0" eb="2">
      <t>イシムラ</t>
    </rPh>
    <rPh sb="2" eb="4">
      <t>マサトシ</t>
    </rPh>
    <phoneticPr fontId="4"/>
  </si>
  <si>
    <t>石村陸人</t>
    <rPh sb="0" eb="2">
      <t>イシムラ</t>
    </rPh>
    <rPh sb="2" eb="4">
      <t>リクト</t>
    </rPh>
    <phoneticPr fontId="4"/>
  </si>
  <si>
    <t>井上訓臣</t>
    <rPh sb="0" eb="2">
      <t>イノウエ</t>
    </rPh>
    <rPh sb="2" eb="3">
      <t>クン</t>
    </rPh>
    <rPh sb="3" eb="4">
      <t>シン</t>
    </rPh>
    <phoneticPr fontId="4"/>
  </si>
  <si>
    <t>好井邦嘉</t>
    <rPh sb="0" eb="2">
      <t>ヨシイ</t>
    </rPh>
    <rPh sb="2" eb="3">
      <t>クニ</t>
    </rPh>
    <rPh sb="3" eb="4">
      <t>カ</t>
    </rPh>
    <phoneticPr fontId="4"/>
  </si>
  <si>
    <r>
      <t>男子初心者</t>
    </r>
    <r>
      <rPr>
        <b/>
        <sz val="18"/>
        <color indexed="8"/>
        <rFont val="HG丸ｺﾞｼｯｸM-PRO"/>
        <family val="3"/>
        <charset val="128"/>
      </rPr>
      <t>（リーグのみ）</t>
    </r>
    <rPh sb="0" eb="2">
      <t>ダンシ</t>
    </rPh>
    <rPh sb="2" eb="5">
      <t>ショシンシャ</t>
    </rPh>
    <phoneticPr fontId="4"/>
  </si>
  <si>
    <t>藤原大</t>
    <rPh sb="0" eb="2">
      <t>フジワラ</t>
    </rPh>
    <rPh sb="2" eb="3">
      <t>ダイ</t>
    </rPh>
    <phoneticPr fontId="4"/>
  </si>
  <si>
    <t>富田恭平</t>
    <rPh sb="0" eb="2">
      <t>トミタ</t>
    </rPh>
    <rPh sb="2" eb="4">
      <t>キョウヘイ</t>
    </rPh>
    <phoneticPr fontId="4"/>
  </si>
  <si>
    <t>川上真聖</t>
    <rPh sb="0" eb="2">
      <t>カワカミ</t>
    </rPh>
    <rPh sb="2" eb="3">
      <t>マ</t>
    </rPh>
    <rPh sb="3" eb="4">
      <t>キヨシ</t>
    </rPh>
    <phoneticPr fontId="4"/>
  </si>
  <si>
    <t>山内賢信</t>
    <rPh sb="0" eb="2">
      <t>ヤマウチ</t>
    </rPh>
    <rPh sb="2" eb="4">
      <t>ケンシン</t>
    </rPh>
    <phoneticPr fontId="4"/>
  </si>
  <si>
    <t>猪川一樹</t>
    <rPh sb="0" eb="2">
      <t>イカワ</t>
    </rPh>
    <rPh sb="2" eb="4">
      <t>カズキ</t>
    </rPh>
    <phoneticPr fontId="4"/>
  </si>
  <si>
    <t>猪川智景</t>
    <rPh sb="0" eb="2">
      <t>イカワ</t>
    </rPh>
    <rPh sb="2" eb="4">
      <t>チカゲ</t>
    </rPh>
    <phoneticPr fontId="4"/>
  </si>
  <si>
    <t>玉井源起</t>
    <rPh sb="0" eb="2">
      <t>タマイ</t>
    </rPh>
    <rPh sb="2" eb="3">
      <t>ゲン</t>
    </rPh>
    <rPh sb="3" eb="4">
      <t>キ</t>
    </rPh>
    <phoneticPr fontId="4"/>
  </si>
  <si>
    <t>真鍋颯汰</t>
    <rPh sb="0" eb="2">
      <t>マナベ</t>
    </rPh>
    <rPh sb="2" eb="4">
      <t>ソウタ</t>
    </rPh>
    <phoneticPr fontId="4"/>
  </si>
  <si>
    <t>日野文香</t>
    <rPh sb="0" eb="2">
      <t>ヒノ</t>
    </rPh>
    <rPh sb="2" eb="4">
      <t>フミカ</t>
    </rPh>
    <phoneticPr fontId="4"/>
  </si>
  <si>
    <t>篠原文章</t>
    <rPh sb="0" eb="2">
      <t>シノハラ</t>
    </rPh>
    <rPh sb="2" eb="4">
      <t>ブンショウ</t>
    </rPh>
    <phoneticPr fontId="4"/>
  </si>
  <si>
    <t>吉富一登</t>
    <rPh sb="0" eb="2">
      <t>ヨシトミ</t>
    </rPh>
    <rPh sb="2" eb="4">
      <t>カズト</t>
    </rPh>
    <phoneticPr fontId="4"/>
  </si>
  <si>
    <t>藤田徠聖</t>
    <rPh sb="0" eb="2">
      <t>フジタ</t>
    </rPh>
    <rPh sb="2" eb="3">
      <t>ライ</t>
    </rPh>
    <rPh sb="3" eb="4">
      <t>キヨシ</t>
    </rPh>
    <phoneticPr fontId="4"/>
  </si>
  <si>
    <t>曽根悠斗</t>
    <rPh sb="0" eb="2">
      <t>ソネ</t>
    </rPh>
    <rPh sb="2" eb="3">
      <t>ユウ</t>
    </rPh>
    <rPh sb="3" eb="4">
      <t>ト</t>
    </rPh>
    <phoneticPr fontId="4"/>
  </si>
  <si>
    <t>村上稜真</t>
    <rPh sb="0" eb="2">
      <t>ムラカミ</t>
    </rPh>
    <rPh sb="2" eb="4">
      <t>リョウマ</t>
    </rPh>
    <phoneticPr fontId="4"/>
  </si>
  <si>
    <t>男子初心者優勝</t>
    <rPh sb="0" eb="2">
      <t>ダンシ</t>
    </rPh>
    <rPh sb="2" eb="5">
      <t>ショシンシャ</t>
    </rPh>
    <rPh sb="5" eb="7">
      <t>ユウショウ</t>
    </rPh>
    <phoneticPr fontId="5"/>
  </si>
  <si>
    <t>男子初心者準優勝</t>
    <rPh sb="0" eb="2">
      <t>ダンシ</t>
    </rPh>
    <rPh sb="2" eb="5">
      <t>ショシンシャ</t>
    </rPh>
    <rPh sb="5" eb="8">
      <t>ジュンユウショウ</t>
    </rPh>
    <phoneticPr fontId="5"/>
  </si>
  <si>
    <r>
      <t>女子３部</t>
    </r>
    <r>
      <rPr>
        <b/>
        <sz val="20"/>
        <color indexed="8"/>
        <rFont val="HG丸ｺﾞｼｯｸM-PRO"/>
        <family val="3"/>
        <charset val="128"/>
      </rPr>
      <t>（リーグのみ）</t>
    </r>
    <rPh sb="0" eb="2">
      <t>ジョシ</t>
    </rPh>
    <rPh sb="3" eb="4">
      <t>ブ</t>
    </rPh>
    <phoneticPr fontId="4"/>
  </si>
  <si>
    <t>内田琴羽</t>
    <rPh sb="0" eb="2">
      <t>ウチダ</t>
    </rPh>
    <rPh sb="2" eb="3">
      <t>コト</t>
    </rPh>
    <rPh sb="3" eb="4">
      <t>ハネ</t>
    </rPh>
    <phoneticPr fontId="4"/>
  </si>
  <si>
    <t>鎌田晴</t>
    <rPh sb="0" eb="2">
      <t>カマタ</t>
    </rPh>
    <rPh sb="2" eb="3">
      <t>ハル</t>
    </rPh>
    <phoneticPr fontId="4"/>
  </si>
  <si>
    <t>田邊文子</t>
  </si>
  <si>
    <t>丹昌子</t>
    <rPh sb="0" eb="1">
      <t>タン</t>
    </rPh>
    <rPh sb="1" eb="3">
      <t>マサコ</t>
    </rPh>
    <phoneticPr fontId="4"/>
  </si>
  <si>
    <t>ﾅﾁｭﾗﾙﾊｰﾄ</t>
    <phoneticPr fontId="4"/>
  </si>
  <si>
    <t>猪川ももか</t>
    <rPh sb="0" eb="2">
      <t>イカワ</t>
    </rPh>
    <phoneticPr fontId="4"/>
  </si>
  <si>
    <t>續木友葵</t>
    <rPh sb="0" eb="2">
      <t>ツヅキ</t>
    </rPh>
    <rPh sb="2" eb="3">
      <t>トモ</t>
    </rPh>
    <rPh sb="3" eb="4">
      <t>アオイ</t>
    </rPh>
    <phoneticPr fontId="4"/>
  </si>
  <si>
    <t>滝本美玲</t>
    <rPh sb="0" eb="2">
      <t>タキモト</t>
    </rPh>
    <rPh sb="2" eb="4">
      <t>ミレイ</t>
    </rPh>
    <phoneticPr fontId="4"/>
  </si>
  <si>
    <t>土居中女子</t>
    <rPh sb="0" eb="3">
      <t>ドイチュウ</t>
    </rPh>
    <rPh sb="3" eb="5">
      <t>ジョシ</t>
    </rPh>
    <phoneticPr fontId="4"/>
  </si>
  <si>
    <t>阿部一惠</t>
    <rPh sb="0" eb="2">
      <t>アベ</t>
    </rPh>
    <rPh sb="2" eb="4">
      <t>カズエ</t>
    </rPh>
    <phoneticPr fontId="4"/>
  </si>
  <si>
    <t>女子初心者優勝</t>
    <rPh sb="0" eb="2">
      <t>ジョシ</t>
    </rPh>
    <rPh sb="2" eb="5">
      <t>ショシンシャ</t>
    </rPh>
    <rPh sb="5" eb="7">
      <t>ユウショウ</t>
    </rPh>
    <phoneticPr fontId="5"/>
  </si>
  <si>
    <t>女子初心者準優勝</t>
    <rPh sb="0" eb="2">
      <t>ジョシ</t>
    </rPh>
    <rPh sb="2" eb="5">
      <t>ショシンシャ</t>
    </rPh>
    <rPh sb="5" eb="6">
      <t>ジュン</t>
    </rPh>
    <rPh sb="6" eb="8">
      <t>ユウショウ</t>
    </rPh>
    <phoneticPr fontId="5"/>
  </si>
  <si>
    <r>
      <t>女子初心者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ジョシ</t>
    </rPh>
    <rPh sb="2" eb="5">
      <t>ショシンシャ</t>
    </rPh>
    <phoneticPr fontId="4"/>
  </si>
  <si>
    <t>女子初心者Ａ</t>
    <rPh sb="0" eb="2">
      <t>ジョシ</t>
    </rPh>
    <rPh sb="2" eb="5">
      <t>ショシンシャ</t>
    </rPh>
    <phoneticPr fontId="4"/>
  </si>
  <si>
    <t>女子初心者Ｂ</t>
    <rPh sb="0" eb="5">
      <t>ジョシショシンシャ</t>
    </rPh>
    <phoneticPr fontId="4"/>
  </si>
  <si>
    <t>星加結心</t>
    <rPh sb="0" eb="2">
      <t>ホシカ</t>
    </rPh>
    <rPh sb="2" eb="3">
      <t>ケツ</t>
    </rPh>
    <rPh sb="3" eb="4">
      <t>ココロ</t>
    </rPh>
    <phoneticPr fontId="4"/>
  </si>
  <si>
    <t>加地和佳奈</t>
    <rPh sb="0" eb="2">
      <t>カジ</t>
    </rPh>
    <rPh sb="2" eb="5">
      <t>ワカナ</t>
    </rPh>
    <phoneticPr fontId="4"/>
  </si>
  <si>
    <t>鈴木華奈</t>
    <rPh sb="0" eb="2">
      <t>スズキ</t>
    </rPh>
    <rPh sb="2" eb="3">
      <t>ハナ</t>
    </rPh>
    <rPh sb="3" eb="4">
      <t>ナ</t>
    </rPh>
    <phoneticPr fontId="4"/>
  </si>
  <si>
    <t>星川奈央佳</t>
    <rPh sb="0" eb="2">
      <t>ホシカワ</t>
    </rPh>
    <rPh sb="2" eb="4">
      <t>ナオ</t>
    </rPh>
    <rPh sb="4" eb="5">
      <t>カ</t>
    </rPh>
    <phoneticPr fontId="4"/>
  </si>
  <si>
    <t>石村文</t>
    <rPh sb="0" eb="2">
      <t>イシムラ</t>
    </rPh>
    <rPh sb="2" eb="3">
      <t>フミ</t>
    </rPh>
    <phoneticPr fontId="4"/>
  </si>
  <si>
    <t>戸田妃葉璃</t>
    <rPh sb="0" eb="2">
      <t>トダ</t>
    </rPh>
    <rPh sb="2" eb="3">
      <t>ヒ</t>
    </rPh>
    <rPh sb="3" eb="4">
      <t>ハ</t>
    </rPh>
    <rPh sb="4" eb="5">
      <t>リ</t>
    </rPh>
    <phoneticPr fontId="4"/>
  </si>
  <si>
    <t>髙橋理夢</t>
    <rPh sb="0" eb="2">
      <t>タカハシ</t>
    </rPh>
    <rPh sb="2" eb="4">
      <t>リム</t>
    </rPh>
    <phoneticPr fontId="4"/>
  </si>
  <si>
    <t>今城亜美</t>
    <rPh sb="0" eb="2">
      <t>イマジョウ</t>
    </rPh>
    <rPh sb="2" eb="4">
      <t>アミ</t>
    </rPh>
    <phoneticPr fontId="4"/>
  </si>
  <si>
    <t>石川紫音</t>
    <rPh sb="0" eb="2">
      <t>イシカワ</t>
    </rPh>
    <rPh sb="2" eb="4">
      <t>シオン</t>
    </rPh>
    <phoneticPr fontId="4"/>
  </si>
  <si>
    <t>大西美空</t>
    <rPh sb="0" eb="2">
      <t>オオニシ</t>
    </rPh>
    <rPh sb="2" eb="4">
      <t>ミソラ</t>
    </rPh>
    <phoneticPr fontId="4"/>
  </si>
  <si>
    <t>猪川なのは</t>
    <rPh sb="0" eb="2">
      <t>イカワ</t>
    </rPh>
    <phoneticPr fontId="4"/>
  </si>
  <si>
    <t>前田虹羽</t>
    <rPh sb="0" eb="2">
      <t>マエダ</t>
    </rPh>
    <rPh sb="2" eb="3">
      <t>ニジ</t>
    </rPh>
    <rPh sb="3" eb="4">
      <t>ハネ</t>
    </rPh>
    <phoneticPr fontId="4"/>
  </si>
  <si>
    <t>兵藤希</t>
    <rPh sb="0" eb="2">
      <t>ヒョウドウ</t>
    </rPh>
    <rPh sb="2" eb="3">
      <t>マレ</t>
    </rPh>
    <phoneticPr fontId="4"/>
  </si>
  <si>
    <t>猪川京子</t>
    <rPh sb="0" eb="2">
      <t>イカワ</t>
    </rPh>
    <rPh sb="2" eb="4">
      <t>キョウコ</t>
    </rPh>
    <phoneticPr fontId="4"/>
  </si>
  <si>
    <t>續木晶子</t>
    <rPh sb="0" eb="2">
      <t>ツヅキ</t>
    </rPh>
    <rPh sb="2" eb="4">
      <t>アキコ</t>
    </rPh>
    <phoneticPr fontId="4"/>
  </si>
  <si>
    <t>佐伯寿望愛</t>
    <rPh sb="0" eb="2">
      <t>サイキ</t>
    </rPh>
    <rPh sb="2" eb="3">
      <t>ジュ</t>
    </rPh>
    <rPh sb="3" eb="4">
      <t>ノゾミ</t>
    </rPh>
    <rPh sb="4" eb="5">
      <t>アイ</t>
    </rPh>
    <phoneticPr fontId="4"/>
  </si>
  <si>
    <t>山内莉橙</t>
    <rPh sb="0" eb="2">
      <t>ヤマウチ</t>
    </rPh>
    <rPh sb="2" eb="3">
      <t>リ</t>
    </rPh>
    <rPh sb="3" eb="4">
      <t>ダイダイ</t>
    </rPh>
    <phoneticPr fontId="4"/>
  </si>
  <si>
    <t>土居中女子</t>
    <rPh sb="0" eb="5">
      <t>ドイチュウジョシ</t>
    </rPh>
    <phoneticPr fontId="4"/>
  </si>
  <si>
    <t>合田義久</t>
    <rPh sb="0" eb="2">
      <t>ゴウダ</t>
    </rPh>
    <rPh sb="2" eb="4">
      <t>ヨシヒサ</t>
    </rPh>
    <phoneticPr fontId="5"/>
  </si>
  <si>
    <t>田岡勇人</t>
    <rPh sb="0" eb="2">
      <t>タオカ</t>
    </rPh>
    <rPh sb="2" eb="4">
      <t>ハヤト</t>
    </rPh>
    <phoneticPr fontId="5"/>
  </si>
  <si>
    <t>合田拳斗</t>
    <rPh sb="0" eb="2">
      <t>ゴウダ</t>
    </rPh>
    <rPh sb="2" eb="3">
      <t>ケン</t>
    </rPh>
    <rPh sb="3" eb="4">
      <t>ト</t>
    </rPh>
    <phoneticPr fontId="5"/>
  </si>
  <si>
    <t>新居浜東高校</t>
    <rPh sb="0" eb="3">
      <t>ニイハマ</t>
    </rPh>
    <rPh sb="3" eb="4">
      <t>ヒガシ</t>
    </rPh>
    <rPh sb="4" eb="6">
      <t>コウコウ</t>
    </rPh>
    <phoneticPr fontId="5"/>
  </si>
  <si>
    <t>山川慶翔</t>
    <rPh sb="0" eb="2">
      <t>ヤマカワ</t>
    </rPh>
    <rPh sb="2" eb="3">
      <t>ケイ</t>
    </rPh>
    <rPh sb="3" eb="4">
      <t>ショウ</t>
    </rPh>
    <phoneticPr fontId="5"/>
  </si>
  <si>
    <t>新田高校</t>
    <rPh sb="0" eb="2">
      <t>ニッタ</t>
    </rPh>
    <rPh sb="2" eb="4">
      <t>コウコウ</t>
    </rPh>
    <phoneticPr fontId="5"/>
  </si>
  <si>
    <t>鷲頭拓竜</t>
    <rPh sb="0" eb="2">
      <t>ワシズ</t>
    </rPh>
    <rPh sb="2" eb="3">
      <t>タク</t>
    </rPh>
    <rPh sb="3" eb="4">
      <t>リュウ</t>
    </rPh>
    <phoneticPr fontId="5"/>
  </si>
  <si>
    <t>大西政義</t>
    <phoneticPr fontId="4"/>
  </si>
  <si>
    <t>大西悠翔</t>
    <phoneticPr fontId="4"/>
  </si>
  <si>
    <t>酒商ながはら</t>
    <phoneticPr fontId="4"/>
  </si>
  <si>
    <t>TEAM BLOWIN</t>
    <phoneticPr fontId="4"/>
  </si>
  <si>
    <t>男子３部Ｂ</t>
    <rPh sb="0" eb="2">
      <t>ダンシ</t>
    </rPh>
    <phoneticPr fontId="4"/>
  </si>
  <si>
    <t>男子３部準優勝</t>
    <rPh sb="0" eb="2">
      <t>ダンシ</t>
    </rPh>
    <rPh sb="3" eb="4">
      <t>ブ</t>
    </rPh>
    <rPh sb="4" eb="5">
      <t>ジュン</t>
    </rPh>
    <rPh sb="5" eb="7">
      <t>ユウショウ</t>
    </rPh>
    <phoneticPr fontId="5"/>
  </si>
  <si>
    <t>男子初心者</t>
    <rPh sb="0" eb="2">
      <t>ダンシ</t>
    </rPh>
    <rPh sb="2" eb="5">
      <t>ショシンシャ</t>
    </rPh>
    <phoneticPr fontId="5"/>
  </si>
  <si>
    <t>女子３部優勝　（女子総合優勝）</t>
    <rPh sb="0" eb="2">
      <t>ジョシ</t>
    </rPh>
    <rPh sb="3" eb="4">
      <t>ブ</t>
    </rPh>
    <rPh sb="4" eb="6">
      <t>ユウショウ</t>
    </rPh>
    <rPh sb="8" eb="10">
      <t>ジョシ</t>
    </rPh>
    <rPh sb="10" eb="12">
      <t>ソウゴウ</t>
    </rPh>
    <rPh sb="12" eb="14">
      <t>ユウショウ</t>
    </rPh>
    <phoneticPr fontId="5"/>
  </si>
  <si>
    <t>今井教室</t>
    <rPh sb="0" eb="2">
      <t>イマイ</t>
    </rPh>
    <rPh sb="2" eb="4">
      <t>キョウシツ</t>
    </rPh>
    <phoneticPr fontId="5"/>
  </si>
  <si>
    <t>ﾁｰﾑﾓﾘｶｼﾞ</t>
  </si>
  <si>
    <t>長野祐也</t>
    <rPh sb="0" eb="2">
      <t>ナガノ</t>
    </rPh>
    <rPh sb="2" eb="4">
      <t>ユウヤ</t>
    </rPh>
    <phoneticPr fontId="2"/>
  </si>
  <si>
    <t>川之江ｸﾗﾌﾞ</t>
    <rPh sb="0" eb="3">
      <t>カワノエ</t>
    </rPh>
    <phoneticPr fontId="2"/>
  </si>
  <si>
    <t>柚山治</t>
    <rPh sb="0" eb="2">
      <t>ユヤマ</t>
    </rPh>
    <rPh sb="2" eb="3">
      <t>オサム</t>
    </rPh>
    <phoneticPr fontId="2"/>
  </si>
  <si>
    <t>吉田浩彬</t>
    <rPh sb="0" eb="2">
      <t>ヨシダ</t>
    </rPh>
    <rPh sb="2" eb="3">
      <t>ヒロシ</t>
    </rPh>
    <rPh sb="3" eb="4">
      <t>アキラ</t>
    </rPh>
    <phoneticPr fontId="4"/>
  </si>
  <si>
    <r>
      <t>男子３部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ダンシ</t>
    </rPh>
    <rPh sb="3" eb="4">
      <t>ブ</t>
    </rPh>
    <phoneticPr fontId="4"/>
  </si>
  <si>
    <t>山本温希</t>
    <rPh sb="0" eb="2">
      <t>ヤマモト</t>
    </rPh>
    <rPh sb="2" eb="3">
      <t>オン</t>
    </rPh>
    <rPh sb="3" eb="4">
      <t>ノゾミ</t>
    </rPh>
    <phoneticPr fontId="4"/>
  </si>
  <si>
    <t>今井康浩</t>
    <rPh sb="0" eb="4">
      <t>イマイ</t>
    </rPh>
    <phoneticPr fontId="5"/>
  </si>
  <si>
    <t>今井隆太</t>
    <rPh sb="0" eb="4">
      <t>イマイ</t>
    </rPh>
    <phoneticPr fontId="5"/>
  </si>
  <si>
    <t>笹野芽生</t>
  </si>
  <si>
    <t>白木彩夏</t>
  </si>
  <si>
    <t>土居高校</t>
    <rPh sb="0" eb="4">
      <t>ドイコウコウ</t>
    </rPh>
    <phoneticPr fontId="5"/>
  </si>
  <si>
    <t>川上俊満</t>
    <phoneticPr fontId="5"/>
  </si>
  <si>
    <t>尾﨑葉太</t>
    <phoneticPr fontId="5"/>
  </si>
  <si>
    <t>ﾊﾟﾝﾊﾟｰｽﾚﾝｼﾞｬｰ</t>
    <phoneticPr fontId="5"/>
  </si>
  <si>
    <t>女子総合優勝（３部）</t>
    <rPh sb="0" eb="2">
      <t>ジョシ</t>
    </rPh>
    <rPh sb="2" eb="4">
      <t>ソウゴウ</t>
    </rPh>
    <rPh sb="4" eb="6">
      <t>ユウショウ</t>
    </rPh>
    <rPh sb="8" eb="9">
      <t>ブ</t>
    </rPh>
    <phoneticPr fontId="5"/>
  </si>
  <si>
    <t>女子総合準優勝（３部）</t>
    <rPh sb="0" eb="2">
      <t>ジョシ</t>
    </rPh>
    <rPh sb="2" eb="4">
      <t>ソウゴウ</t>
    </rPh>
    <rPh sb="4" eb="7">
      <t>ジュンユウショウ</t>
    </rPh>
    <rPh sb="9" eb="10">
      <t>ブ</t>
    </rPh>
    <phoneticPr fontId="5"/>
  </si>
  <si>
    <t xml:space="preserve">   ・期　　日        令和４年１０月３０日</t>
    <rPh sb="4" eb="5">
      <t>キ</t>
    </rPh>
    <rPh sb="7" eb="8">
      <t>ヒ</t>
    </rPh>
    <rPh sb="16" eb="18">
      <t>レイワ</t>
    </rPh>
    <rPh sb="19" eb="20">
      <t>ネン</t>
    </rPh>
    <rPh sb="22" eb="23">
      <t>ガツ</t>
    </rPh>
    <rPh sb="25" eb="26">
      <t>ヒ</t>
    </rPh>
    <phoneticPr fontId="5"/>
  </si>
  <si>
    <t>川之江体育館</t>
    <rPh sb="0" eb="3">
      <t>カワノエ</t>
    </rPh>
    <rPh sb="3" eb="6">
      <t>タイイクカン</t>
    </rPh>
    <phoneticPr fontId="5"/>
  </si>
  <si>
    <t>男子
初心者</t>
    <rPh sb="0" eb="2">
      <t>ダンシ</t>
    </rPh>
    <rPh sb="3" eb="6">
      <t>ショシンシャ</t>
    </rPh>
    <phoneticPr fontId="5"/>
  </si>
  <si>
    <t>－</t>
    <phoneticPr fontId="5"/>
  </si>
  <si>
    <t>土居高校</t>
    <rPh sb="0" eb="2">
      <t>ドイ</t>
    </rPh>
    <rPh sb="2" eb="4">
      <t>コウコウ</t>
    </rPh>
    <phoneticPr fontId="4"/>
  </si>
  <si>
    <r>
      <t>男子２部</t>
    </r>
    <r>
      <rPr>
        <b/>
        <sz val="20"/>
        <color indexed="8"/>
        <rFont val="HG丸ｺﾞｼｯｸM-PRO"/>
        <family val="3"/>
        <charset val="128"/>
      </rPr>
      <t>（リーグのみ）</t>
    </r>
    <rPh sb="0" eb="2">
      <t>ダンシ</t>
    </rPh>
    <rPh sb="3" eb="4">
      <t>ブ</t>
    </rPh>
    <phoneticPr fontId="4"/>
  </si>
  <si>
    <t>男子２部</t>
    <rPh sb="0" eb="2">
      <t>ダンシ</t>
    </rPh>
    <phoneticPr fontId="4"/>
  </si>
  <si>
    <t xml:space="preserve">   ・参加人数　　　　９８名</t>
    <rPh sb="4" eb="5">
      <t>サン</t>
    </rPh>
    <rPh sb="5" eb="6">
      <t>カ</t>
    </rPh>
    <rPh sb="6" eb="7">
      <t>ジン</t>
    </rPh>
    <rPh sb="7" eb="8">
      <t>カズ</t>
    </rPh>
    <rPh sb="14" eb="15">
      <t>メイ</t>
    </rPh>
    <phoneticPr fontId="5"/>
  </si>
  <si>
    <t>藤田虹星</t>
    <rPh sb="0" eb="2">
      <t>フジタ</t>
    </rPh>
    <rPh sb="2" eb="3">
      <t>ニジ</t>
    </rPh>
    <rPh sb="3" eb="4">
      <t>ホシ</t>
    </rPh>
    <phoneticPr fontId="5"/>
  </si>
  <si>
    <t>山内智世</t>
    <rPh sb="0" eb="2">
      <t>ヤマウチ</t>
    </rPh>
    <rPh sb="2" eb="4">
      <t>トモヨ</t>
    </rPh>
    <phoneticPr fontId="4"/>
  </si>
  <si>
    <t>近藤慎之介</t>
    <rPh sb="0" eb="2">
      <t>コンドウ</t>
    </rPh>
    <rPh sb="2" eb="5">
      <t>シンノスケ</t>
    </rPh>
    <phoneticPr fontId="4"/>
  </si>
  <si>
    <t>内藤颯太</t>
    <rPh sb="0" eb="2">
      <t>ナイトウ</t>
    </rPh>
    <rPh sb="2" eb="4">
      <t>ソウタ</t>
    </rPh>
    <phoneticPr fontId="4"/>
  </si>
  <si>
    <t>(大西七星)</t>
    <rPh sb="1" eb="3">
      <t>オオニシ</t>
    </rPh>
    <rPh sb="3" eb="5">
      <t>ナナセ</t>
    </rPh>
    <phoneticPr fontId="4"/>
  </si>
  <si>
    <r>
      <t xml:space="preserve">キケン
</t>
    </r>
    <r>
      <rPr>
        <sz val="10"/>
        <color indexed="8"/>
        <rFont val="ＭＳ ゴシック"/>
        <family val="3"/>
        <charset val="128"/>
      </rPr>
      <t>(ｵｰﾌﾟﾝ)</t>
    </r>
    <phoneticPr fontId="4"/>
  </si>
  <si>
    <t>鈴木華奈</t>
    <phoneticPr fontId="4"/>
  </si>
  <si>
    <t>星川奈央佳</t>
    <phoneticPr fontId="4"/>
  </si>
  <si>
    <t>新宮中</t>
    <rPh sb="0" eb="2">
      <t>シングウ</t>
    </rPh>
    <rPh sb="2" eb="3">
      <t>チュウ</t>
    </rPh>
    <phoneticPr fontId="4"/>
  </si>
  <si>
    <t>猪川京子</t>
    <phoneticPr fontId="4"/>
  </si>
  <si>
    <t>續木晶子</t>
    <phoneticPr fontId="4"/>
  </si>
  <si>
    <t>今井教室</t>
    <rPh sb="0" eb="2">
      <t>イマイ</t>
    </rPh>
    <rPh sb="2" eb="4">
      <t>キョウシツ</t>
    </rPh>
    <phoneticPr fontId="4"/>
  </si>
  <si>
    <t>安藤凌</t>
    <phoneticPr fontId="4"/>
  </si>
  <si>
    <t>長野祐也</t>
    <phoneticPr fontId="4"/>
  </si>
  <si>
    <t>柚山治</t>
    <phoneticPr fontId="4"/>
  </si>
  <si>
    <t>兵藤希</t>
    <phoneticPr fontId="4"/>
  </si>
  <si>
    <t>髙橋優空</t>
    <phoneticPr fontId="4"/>
  </si>
  <si>
    <t>猪川なのは</t>
    <phoneticPr fontId="4"/>
  </si>
  <si>
    <t>前田虹羽</t>
    <phoneticPr fontId="4"/>
  </si>
  <si>
    <t>吉田浩彬</t>
    <phoneticPr fontId="4"/>
  </si>
  <si>
    <t>吉田浩彬</t>
    <phoneticPr fontId="4"/>
  </si>
  <si>
    <t>安藤凌</t>
    <phoneticPr fontId="4"/>
  </si>
  <si>
    <t>長原芽美</t>
    <phoneticPr fontId="4"/>
  </si>
  <si>
    <t>長原芽美</t>
    <phoneticPr fontId="4"/>
  </si>
  <si>
    <t>髙橋善子</t>
    <phoneticPr fontId="4"/>
  </si>
  <si>
    <t>髙橋善子</t>
    <phoneticPr fontId="4"/>
  </si>
  <si>
    <t>長野絢一</t>
    <rPh sb="0" eb="2">
      <t>ナガノ</t>
    </rPh>
    <rPh sb="2" eb="3">
      <t>アヤ</t>
    </rPh>
    <rPh sb="3" eb="4">
      <t>イチ</t>
    </rPh>
    <phoneticPr fontId="5"/>
  </si>
  <si>
    <t>Ｒ４年１０月３０日（日）　川之江体育館　参加人数98名</t>
    <rPh sb="2" eb="3">
      <t>ネン</t>
    </rPh>
    <rPh sb="5" eb="6">
      <t>ガツ</t>
    </rPh>
    <rPh sb="8" eb="9">
      <t>ヒ</t>
    </rPh>
    <rPh sb="10" eb="11">
      <t>ヒ</t>
    </rPh>
    <rPh sb="13" eb="16">
      <t>カワノエ</t>
    </rPh>
    <rPh sb="16" eb="19">
      <t>タイイクカン</t>
    </rPh>
    <rPh sb="20" eb="22">
      <t>サンカ</t>
    </rPh>
    <rPh sb="22" eb="24">
      <t>ニンズウ</t>
    </rPh>
    <rPh sb="26" eb="27">
      <t>メイ</t>
    </rPh>
    <phoneticPr fontId="5"/>
  </si>
  <si>
    <t>コロナ対策として、健康チェックシートの提出。ランク毎にコートを分けて感染防止を図った。</t>
    <rPh sb="3" eb="5">
      <t>タイサク</t>
    </rPh>
    <rPh sb="9" eb="11">
      <t>ケンコウ</t>
    </rPh>
    <rPh sb="19" eb="21">
      <t>テイシュツ</t>
    </rPh>
    <phoneticPr fontId="39"/>
  </si>
  <si>
    <t>各コートへアルコールとペーパータオルを配備。審判用紙のバインダーは本部で除菌シートで極力拭き取り。手袋で手渡し。</t>
    <rPh sb="0" eb="1">
      <t>カク</t>
    </rPh>
    <rPh sb="19" eb="21">
      <t>ハイビ</t>
    </rPh>
    <rPh sb="22" eb="26">
      <t>シンパンヨウシ</t>
    </rPh>
    <rPh sb="33" eb="35">
      <t>ホンブ</t>
    </rPh>
    <rPh sb="36" eb="38">
      <t>ジョキン</t>
    </rPh>
    <rPh sb="42" eb="44">
      <t>キョクリョク</t>
    </rPh>
    <rPh sb="44" eb="45">
      <t>フ</t>
    </rPh>
    <rPh sb="46" eb="47">
      <t>ト</t>
    </rPh>
    <rPh sb="49" eb="51">
      <t>テブクロ</t>
    </rPh>
    <rPh sb="52" eb="54">
      <t>テワタ</t>
    </rPh>
    <phoneticPr fontId="39"/>
  </si>
  <si>
    <t>８コート使用。本部席専任なし。10時頃から応援1名。多数の手伝いにより順調に進行したが、たまに本部席に殆ど人が</t>
    <rPh sb="4" eb="6">
      <t>シヨウ</t>
    </rPh>
    <rPh sb="10" eb="12">
      <t>センニン</t>
    </rPh>
    <rPh sb="17" eb="18">
      <t>ジ</t>
    </rPh>
    <rPh sb="18" eb="19">
      <t>ゴロ</t>
    </rPh>
    <rPh sb="21" eb="23">
      <t>オウエン</t>
    </rPh>
    <rPh sb="47" eb="50">
      <t>ホンブセキ</t>
    </rPh>
    <rPh sb="51" eb="52">
      <t>ホトン</t>
    </rPh>
    <rPh sb="53" eb="54">
      <t>ヒト</t>
    </rPh>
    <phoneticPr fontId="2"/>
  </si>
  <si>
    <t>いないことがあった。</t>
    <phoneticPr fontId="2"/>
  </si>
  <si>
    <t>1試合28分計算で1時間分くらい早く終わった。16時頃全ての試合が終了。16:20頃には片付けまで完了。</t>
    <rPh sb="1" eb="3">
      <t>シアイ</t>
    </rPh>
    <rPh sb="5" eb="6">
      <t>フン</t>
    </rPh>
    <rPh sb="6" eb="8">
      <t>ケイサン</t>
    </rPh>
    <rPh sb="10" eb="12">
      <t>ジカン</t>
    </rPh>
    <rPh sb="12" eb="13">
      <t>フン</t>
    </rPh>
    <rPh sb="16" eb="17">
      <t>ハヤ</t>
    </rPh>
    <rPh sb="18" eb="19">
      <t>オ</t>
    </rPh>
    <rPh sb="26" eb="27">
      <t>コロ</t>
    </rPh>
    <rPh sb="27" eb="28">
      <t>スベ</t>
    </rPh>
    <rPh sb="30" eb="32">
      <t>シアイ</t>
    </rPh>
    <rPh sb="33" eb="35">
      <t>シュウリョウ</t>
    </rPh>
    <phoneticPr fontId="2"/>
  </si>
  <si>
    <t>17時までコート開放。</t>
    <rPh sb="2" eb="3">
      <t>ジ</t>
    </rPh>
    <rPh sb="8" eb="10">
      <t>カイホウ</t>
    </rPh>
    <phoneticPr fontId="2"/>
  </si>
  <si>
    <t>鷲頭拓竜</t>
  </si>
  <si>
    <t>吉田浩彬</t>
  </si>
  <si>
    <t>坂上想磨</t>
  </si>
  <si>
    <t>土居中</t>
  </si>
  <si>
    <t>日野文香</t>
  </si>
  <si>
    <t>長野絢一</t>
  </si>
  <si>
    <t>安藤凌</t>
  </si>
  <si>
    <t>清水雄陽</t>
  </si>
  <si>
    <t>篠原文章</t>
  </si>
  <si>
    <t>尾崎謙二</t>
  </si>
  <si>
    <t>長原芽美</t>
  </si>
  <si>
    <t>酒商ながはら</t>
  </si>
  <si>
    <t>楠健一</t>
  </si>
  <si>
    <t>猪川一樹</t>
  </si>
  <si>
    <t>今井教室</t>
  </si>
  <si>
    <t>田辺晃士</t>
  </si>
  <si>
    <t>髙橋善子</t>
  </si>
  <si>
    <t>TEAM BLOWIN</t>
  </si>
  <si>
    <t>池内義幸</t>
  </si>
  <si>
    <t>猪川智景</t>
  </si>
  <si>
    <t>猪川ももか</t>
  </si>
  <si>
    <t>土居高校</t>
  </si>
  <si>
    <t>鈴木華奈</t>
  </si>
  <si>
    <t>新宮中</t>
  </si>
  <si>
    <t>續木友葵</t>
  </si>
  <si>
    <t>新居浜東高校</t>
  </si>
  <si>
    <t>星川奈央佳</t>
  </si>
  <si>
    <t>阿部一惠</t>
  </si>
  <si>
    <t>猪川京子</t>
  </si>
  <si>
    <t>合田直子</t>
  </si>
  <si>
    <t>川之江ｸﾗﾌﾞ</t>
  </si>
  <si>
    <t>續木晶子</t>
  </si>
  <si>
    <t>大西政義</t>
  </si>
  <si>
    <t>大西悠翔</t>
  </si>
  <si>
    <t>槇山亨</t>
  </si>
  <si>
    <t>妻鳥ﾊﾞﾄﾞﾐﾝﾄﾝ会</t>
  </si>
  <si>
    <t>井上訓臣</t>
  </si>
  <si>
    <t>関川ｸﾗﾌﾞ</t>
  </si>
  <si>
    <t>好井邦嘉</t>
  </si>
  <si>
    <t>石川勝士</t>
  </si>
  <si>
    <t>續木蒼馬</t>
  </si>
  <si>
    <t>續木雅仁</t>
  </si>
  <si>
    <t>土居中女子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</si>
</sst>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&quot;(&quot;@&quot;)&quot;"/>
    <numFmt numFmtId="177" formatCode="\-"/>
    <numFmt numFmtId="178" formatCode="&quot;&quot;@&quot;位&quot;"/>
    <numFmt numFmtId="179" formatCode="&quot;&quot;0&quot;位&quot;"/>
  </numFmts>
  <fonts count="58" x14ac:knownFonts="1">
    <font>
      <sz val="11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標準明朝"/>
      <family val="1"/>
      <charset val="128"/>
    </font>
    <font>
      <sz val="8"/>
      <name val="標準明朝"/>
      <family val="1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明朝"/>
      <family val="1"/>
      <charset val="128"/>
    </font>
    <font>
      <b/>
      <sz val="16"/>
      <name val="ＭＳ 明朝"/>
      <family val="1"/>
      <charset val="128"/>
    </font>
    <font>
      <b/>
      <sz val="16"/>
      <name val="ＭＳ ゴシック"/>
      <family val="3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200"/>
      <name val="祥南行書体P"/>
      <family val="4"/>
      <charset val="128"/>
    </font>
    <font>
      <b/>
      <sz val="20"/>
      <color indexed="8"/>
      <name val="HG丸ｺﾞｼｯｸM-PRO"/>
      <family val="3"/>
      <charset val="128"/>
    </font>
    <font>
      <sz val="18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sz val="18"/>
      <color indexed="8"/>
      <name val="ＭＳ ゴシック"/>
      <family val="3"/>
      <charset val="128"/>
    </font>
    <font>
      <sz val="8"/>
      <color indexed="8"/>
      <name val="ＭＳ Ｐゴシック"/>
      <family val="3"/>
      <charset val="128"/>
    </font>
    <font>
      <b/>
      <sz val="26"/>
      <color indexed="8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b/>
      <sz val="18"/>
      <color indexed="8"/>
      <name val="HG丸ｺﾞｼｯｸM-PRO"/>
      <family val="3"/>
      <charset val="128"/>
    </font>
    <font>
      <b/>
      <sz val="8"/>
      <color indexed="8"/>
      <name val="ＭＳ ゴシック"/>
      <family val="3"/>
      <charset val="128"/>
    </font>
    <font>
      <b/>
      <sz val="20"/>
      <color indexed="8"/>
      <name val="ＭＳ ゴシック"/>
      <family val="3"/>
      <charset val="128"/>
    </font>
    <font>
      <sz val="22"/>
      <color indexed="8"/>
      <name val="HG丸ｺﾞｼｯｸM-PRO"/>
      <family val="3"/>
      <charset val="128"/>
    </font>
    <font>
      <b/>
      <sz val="20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color indexed="8"/>
      <name val="HG丸ｺﾞｼｯｸM-PRO"/>
      <family val="3"/>
      <charset val="128"/>
    </font>
    <font>
      <sz val="20"/>
      <color indexed="8"/>
      <name val="HG丸ｺﾞｼｯｸM-PRO"/>
      <family val="3"/>
      <charset val="128"/>
    </font>
    <font>
      <b/>
      <sz val="8"/>
      <color indexed="8"/>
      <name val="HG丸ｺﾞｼｯｸM-PRO"/>
      <family val="3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5FFE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slantDashDot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DashDotDot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slantDashDot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auto="1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</borders>
  <cellStyleXfs count="54">
    <xf numFmtId="0" fontId="0" fillId="0" borderId="0" applyBorder="0"/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0" borderId="1" applyNumberForma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9" fillId="22" borderId="2" applyNumberFormat="0" applyFont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23" borderId="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23" fillId="23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0" fontId="25" fillId="7" borderId="4" applyNumberFormat="0" applyAlignment="0" applyProtection="0">
      <alignment vertical="center"/>
    </xf>
    <xf numFmtId="0" fontId="9" fillId="0" borderId="0"/>
    <xf numFmtId="0" fontId="38" fillId="0" borderId="0" applyBorder="0"/>
    <xf numFmtId="0" fontId="9" fillId="0" borderId="0">
      <alignment vertical="center"/>
    </xf>
    <xf numFmtId="0" fontId="9" fillId="0" borderId="0"/>
    <xf numFmtId="0" fontId="38" fillId="0" borderId="0" applyBorder="0"/>
    <xf numFmtId="0" fontId="42" fillId="0" borderId="0">
      <alignment vertical="center"/>
    </xf>
    <xf numFmtId="0" fontId="9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54">
    <xf numFmtId="0" fontId="0" fillId="0" borderId="0" xfId="0"/>
    <xf numFmtId="38" fontId="29" fillId="24" borderId="18" xfId="34" applyFont="1" applyFill="1" applyBorder="1" applyAlignment="1">
      <alignment horizontal="right" vertical="center" shrinkToFit="1"/>
    </xf>
    <xf numFmtId="38" fontId="29" fillId="24" borderId="19" xfId="34" applyFont="1" applyFill="1" applyBorder="1" applyAlignment="1">
      <alignment horizontal="right" vertical="center" shrinkToFit="1"/>
    </xf>
    <xf numFmtId="38" fontId="29" fillId="24" borderId="20" xfId="34" applyFont="1" applyFill="1" applyBorder="1" applyAlignment="1">
      <alignment horizontal="right" vertical="center" shrinkToFit="1"/>
    </xf>
    <xf numFmtId="0" fontId="7" fillId="24" borderId="19" xfId="46" applyFont="1" applyFill="1" applyBorder="1" applyAlignment="1">
      <alignment vertical="center" shrinkToFit="1"/>
    </xf>
    <xf numFmtId="177" fontId="7" fillId="24" borderId="19" xfId="46" applyNumberFormat="1" applyFont="1" applyFill="1" applyBorder="1" applyAlignment="1">
      <alignment horizontal="left" vertical="center" shrinkToFit="1"/>
    </xf>
    <xf numFmtId="0" fontId="7" fillId="24" borderId="21" xfId="46" applyFont="1" applyFill="1" applyBorder="1" applyAlignment="1">
      <alignment vertical="center" shrinkToFit="1"/>
    </xf>
    <xf numFmtId="0" fontId="7" fillId="24" borderId="20" xfId="46" applyFont="1" applyFill="1" applyBorder="1" applyAlignment="1">
      <alignment vertical="center" shrinkToFit="1"/>
    </xf>
    <xf numFmtId="0" fontId="7" fillId="24" borderId="0" xfId="46" applyFont="1" applyFill="1" applyBorder="1" applyAlignment="1">
      <alignment vertical="center" shrinkToFit="1"/>
    </xf>
    <xf numFmtId="177" fontId="7" fillId="24" borderId="0" xfId="46" applyNumberFormat="1" applyFont="1" applyFill="1" applyBorder="1" applyAlignment="1">
      <alignment horizontal="left" vertical="center" shrinkToFit="1"/>
    </xf>
    <xf numFmtId="0" fontId="7" fillId="24" borderId="24" xfId="46" applyFont="1" applyFill="1" applyBorder="1" applyAlignment="1">
      <alignment vertical="center" shrinkToFit="1"/>
    </xf>
    <xf numFmtId="0" fontId="7" fillId="24" borderId="25" xfId="46" applyFont="1" applyFill="1" applyBorder="1" applyAlignment="1">
      <alignment vertical="center" shrinkToFit="1"/>
    </xf>
    <xf numFmtId="0" fontId="7" fillId="24" borderId="30" xfId="46" applyFont="1" applyFill="1" applyBorder="1" applyAlignment="1">
      <alignment vertical="center" shrinkToFit="1"/>
    </xf>
    <xf numFmtId="0" fontId="7" fillId="24" borderId="31" xfId="46" applyFont="1" applyFill="1" applyBorder="1" applyAlignment="1">
      <alignment vertical="center" shrinkToFit="1"/>
    </xf>
    <xf numFmtId="177" fontId="7" fillId="24" borderId="31" xfId="46" applyNumberFormat="1" applyFont="1" applyFill="1" applyBorder="1" applyAlignment="1">
      <alignment horizontal="left" vertical="center" shrinkToFit="1"/>
    </xf>
    <xf numFmtId="0" fontId="7" fillId="24" borderId="32" xfId="46" applyFont="1" applyFill="1" applyBorder="1" applyAlignment="1">
      <alignment vertical="center" shrinkToFit="1"/>
    </xf>
    <xf numFmtId="38" fontId="29" fillId="24" borderId="10" xfId="34" applyFont="1" applyFill="1" applyBorder="1" applyAlignment="1">
      <alignment horizontal="right" vertical="center" shrinkToFit="1"/>
    </xf>
    <xf numFmtId="38" fontId="29" fillId="24" borderId="0" xfId="34" applyFont="1" applyFill="1" applyBorder="1" applyAlignment="1">
      <alignment horizontal="right" vertical="center" shrinkToFit="1"/>
    </xf>
    <xf numFmtId="38" fontId="29" fillId="24" borderId="25" xfId="34" applyFont="1" applyFill="1" applyBorder="1" applyAlignment="1">
      <alignment horizontal="right" vertical="center" shrinkToFit="1"/>
    </xf>
    <xf numFmtId="0" fontId="7" fillId="25" borderId="0" xfId="46" applyFont="1" applyFill="1" applyBorder="1" applyAlignment="1">
      <alignment horizontal="left" vertical="center" shrinkToFit="1"/>
    </xf>
    <xf numFmtId="0" fontId="7" fillId="25" borderId="24" xfId="46" applyFont="1" applyFill="1" applyBorder="1" applyAlignment="1">
      <alignment horizontal="right" vertical="center" shrinkToFit="1"/>
    </xf>
    <xf numFmtId="0" fontId="7" fillId="25" borderId="31" xfId="46" applyFont="1" applyFill="1" applyBorder="1" applyAlignment="1">
      <alignment horizontal="left" vertical="center" shrinkToFit="1"/>
    </xf>
    <xf numFmtId="0" fontId="7" fillId="25" borderId="32" xfId="46" applyFont="1" applyFill="1" applyBorder="1" applyAlignment="1">
      <alignment horizontal="right" vertical="center" shrinkToFit="1"/>
    </xf>
    <xf numFmtId="0" fontId="7" fillId="24" borderId="35" xfId="46" applyFont="1" applyFill="1" applyBorder="1" applyAlignment="1">
      <alignment vertical="center" shrinkToFit="1"/>
    </xf>
    <xf numFmtId="0" fontId="7" fillId="25" borderId="33" xfId="46" applyFont="1" applyFill="1" applyBorder="1" applyAlignment="1">
      <alignment horizontal="left" vertical="center" shrinkToFit="1"/>
    </xf>
    <xf numFmtId="177" fontId="7" fillId="24" borderId="33" xfId="46" applyNumberFormat="1" applyFont="1" applyFill="1" applyBorder="1" applyAlignment="1">
      <alignment horizontal="left" vertical="center" shrinkToFit="1"/>
    </xf>
    <xf numFmtId="0" fontId="7" fillId="25" borderId="34" xfId="46" applyFont="1" applyFill="1" applyBorder="1" applyAlignment="1">
      <alignment horizontal="right" vertical="center" shrinkToFit="1"/>
    </xf>
    <xf numFmtId="0" fontId="7" fillId="25" borderId="33" xfId="46" applyFont="1" applyFill="1" applyBorder="1" applyAlignment="1">
      <alignment vertical="center" shrinkToFit="1"/>
    </xf>
    <xf numFmtId="0" fontId="7" fillId="25" borderId="34" xfId="46" applyFont="1" applyFill="1" applyBorder="1" applyAlignment="1">
      <alignment vertical="center" shrinkToFit="1"/>
    </xf>
    <xf numFmtId="0" fontId="7" fillId="24" borderId="33" xfId="46" applyFont="1" applyFill="1" applyBorder="1" applyAlignment="1">
      <alignment horizontal="center" vertical="center" shrinkToFit="1"/>
    </xf>
    <xf numFmtId="0" fontId="7" fillId="25" borderId="24" xfId="46" applyFont="1" applyFill="1" applyBorder="1" applyAlignment="1">
      <alignment horizontal="left" vertical="center" shrinkToFit="1"/>
    </xf>
    <xf numFmtId="0" fontId="30" fillId="24" borderId="25" xfId="46" applyFont="1" applyFill="1" applyBorder="1" applyAlignment="1">
      <alignment horizontal="center" vertical="center" shrinkToFit="1"/>
    </xf>
    <xf numFmtId="0" fontId="7" fillId="25" borderId="34" xfId="46" applyFont="1" applyFill="1" applyBorder="1" applyAlignment="1">
      <alignment horizontal="center" vertical="center" shrinkToFit="1"/>
    </xf>
    <xf numFmtId="0" fontId="7" fillId="25" borderId="0" xfId="46" quotePrefix="1" applyFont="1" applyFill="1" applyBorder="1" applyAlignment="1">
      <alignment horizontal="left" vertical="center" shrinkToFit="1"/>
    </xf>
    <xf numFmtId="0" fontId="7" fillId="25" borderId="37" xfId="46" applyFont="1" applyFill="1" applyBorder="1" applyAlignment="1">
      <alignment horizontal="left" vertical="center" shrinkToFit="1"/>
    </xf>
    <xf numFmtId="177" fontId="7" fillId="24" borderId="37" xfId="46" applyNumberFormat="1" applyFont="1" applyFill="1" applyBorder="1" applyAlignment="1">
      <alignment horizontal="left" vertical="center" shrinkToFit="1"/>
    </xf>
    <xf numFmtId="0" fontId="7" fillId="25" borderId="0" xfId="46" applyFont="1" applyFill="1" applyBorder="1" applyAlignment="1">
      <alignment horizontal="center" vertical="center" shrinkToFit="1"/>
    </xf>
    <xf numFmtId="177" fontId="7" fillId="24" borderId="19" xfId="46" applyNumberFormat="1" applyFont="1" applyFill="1" applyBorder="1" applyAlignment="1">
      <alignment horizontal="right" vertical="center" shrinkToFit="1"/>
    </xf>
    <xf numFmtId="0" fontId="7" fillId="24" borderId="21" xfId="46" applyFont="1" applyFill="1" applyBorder="1" applyAlignment="1">
      <alignment horizontal="right" vertical="center" shrinkToFit="1"/>
    </xf>
    <xf numFmtId="0" fontId="7" fillId="24" borderId="20" xfId="46" applyFont="1" applyFill="1" applyBorder="1" applyAlignment="1">
      <alignment horizontal="right" vertical="center" shrinkToFit="1"/>
    </xf>
    <xf numFmtId="177" fontId="7" fillId="24" borderId="0" xfId="46" applyNumberFormat="1" applyFont="1" applyFill="1" applyBorder="1" applyAlignment="1">
      <alignment horizontal="right" vertical="center" shrinkToFit="1"/>
    </xf>
    <xf numFmtId="0" fontId="7" fillId="24" borderId="24" xfId="46" applyFont="1" applyFill="1" applyBorder="1" applyAlignment="1">
      <alignment horizontal="right" vertical="center" shrinkToFit="1"/>
    </xf>
    <xf numFmtId="0" fontId="7" fillId="24" borderId="25" xfId="46" applyFont="1" applyFill="1" applyBorder="1" applyAlignment="1">
      <alignment horizontal="right" vertical="center" shrinkToFit="1"/>
    </xf>
    <xf numFmtId="177" fontId="7" fillId="24" borderId="31" xfId="46" applyNumberFormat="1" applyFont="1" applyFill="1" applyBorder="1" applyAlignment="1">
      <alignment horizontal="right" vertical="center" shrinkToFit="1"/>
    </xf>
    <xf numFmtId="0" fontId="7" fillId="24" borderId="32" xfId="46" applyFont="1" applyFill="1" applyBorder="1" applyAlignment="1">
      <alignment horizontal="right" vertical="center" shrinkToFit="1"/>
    </xf>
    <xf numFmtId="0" fontId="7" fillId="24" borderId="30" xfId="46" applyFont="1" applyFill="1" applyBorder="1" applyAlignment="1">
      <alignment horizontal="right" vertical="center" shrinkToFit="1"/>
    </xf>
    <xf numFmtId="0" fontId="7" fillId="25" borderId="0" xfId="46" applyFont="1" applyFill="1" applyBorder="1" applyAlignment="1">
      <alignment horizontal="right" vertical="center" shrinkToFit="1"/>
    </xf>
    <xf numFmtId="0" fontId="7" fillId="25" borderId="31" xfId="46" applyFont="1" applyFill="1" applyBorder="1" applyAlignment="1">
      <alignment horizontal="right" vertical="center" shrinkToFit="1"/>
    </xf>
    <xf numFmtId="0" fontId="7" fillId="25" borderId="33" xfId="46" applyFont="1" applyFill="1" applyBorder="1" applyAlignment="1">
      <alignment horizontal="right" vertical="center" shrinkToFit="1"/>
    </xf>
    <xf numFmtId="177" fontId="7" fillId="24" borderId="33" xfId="46" applyNumberFormat="1" applyFont="1" applyFill="1" applyBorder="1" applyAlignment="1">
      <alignment horizontal="right" vertical="center" shrinkToFit="1"/>
    </xf>
    <xf numFmtId="0" fontId="7" fillId="24" borderId="33" xfId="46" applyFont="1" applyFill="1" applyBorder="1" applyAlignment="1">
      <alignment horizontal="right" vertical="center" shrinkToFit="1"/>
    </xf>
    <xf numFmtId="0" fontId="7" fillId="24" borderId="35" xfId="46" applyFont="1" applyFill="1" applyBorder="1" applyAlignment="1">
      <alignment horizontal="right" vertical="center" shrinkToFit="1"/>
    </xf>
    <xf numFmtId="0" fontId="7" fillId="25" borderId="0" xfId="46" quotePrefix="1" applyFont="1" applyFill="1" applyBorder="1" applyAlignment="1">
      <alignment horizontal="right" vertical="center" shrinkToFit="1"/>
    </xf>
    <xf numFmtId="0" fontId="7" fillId="25" borderId="37" xfId="46" applyFont="1" applyFill="1" applyBorder="1" applyAlignment="1">
      <alignment horizontal="right" vertical="center" shrinkToFit="1"/>
    </xf>
    <xf numFmtId="177" fontId="7" fillId="24" borderId="37" xfId="46" applyNumberFormat="1" applyFont="1" applyFill="1" applyBorder="1" applyAlignment="1">
      <alignment horizontal="right" vertical="center" shrinkToFit="1"/>
    </xf>
    <xf numFmtId="0" fontId="7" fillId="24" borderId="34" xfId="46" applyFont="1" applyFill="1" applyBorder="1" applyAlignment="1">
      <alignment horizontal="right" vertical="center" shrinkToFit="1"/>
    </xf>
    <xf numFmtId="0" fontId="7" fillId="25" borderId="44" xfId="46" applyFont="1" applyFill="1" applyBorder="1" applyAlignment="1">
      <alignment horizontal="right" vertical="center" shrinkToFit="1"/>
    </xf>
    <xf numFmtId="38" fontId="29" fillId="26" borderId="0" xfId="34" applyFont="1" applyFill="1" applyBorder="1" applyAlignment="1">
      <alignment horizontal="right" vertical="center" shrinkToFit="1"/>
    </xf>
    <xf numFmtId="0" fontId="34" fillId="26" borderId="31" xfId="51" applyFont="1" applyFill="1" applyBorder="1" applyAlignment="1">
      <alignment horizontal="center" vertical="center" shrinkToFit="1"/>
    </xf>
    <xf numFmtId="0" fontId="0" fillId="26" borderId="31" xfId="0" applyFill="1" applyBorder="1" applyAlignment="1">
      <alignment horizontal="center" vertical="center" shrinkToFit="1"/>
    </xf>
    <xf numFmtId="0" fontId="34" fillId="26" borderId="12" xfId="51" applyFont="1" applyFill="1" applyBorder="1" applyAlignment="1">
      <alignment horizontal="center" vertical="center" shrinkToFit="1"/>
    </xf>
    <xf numFmtId="0" fontId="34" fillId="26" borderId="14" xfId="51" applyFont="1" applyFill="1" applyBorder="1" applyAlignment="1">
      <alignment horizontal="center" vertical="center" shrinkToFit="1"/>
    </xf>
    <xf numFmtId="0" fontId="34" fillId="26" borderId="13" xfId="51" applyFont="1" applyFill="1" applyBorder="1" applyAlignment="1">
      <alignment horizontal="center" vertical="center" shrinkToFit="1"/>
    </xf>
    <xf numFmtId="0" fontId="34" fillId="26" borderId="0" xfId="51" applyFont="1" applyFill="1" applyAlignment="1">
      <alignment horizontal="center" vertical="center" shrinkToFit="1"/>
    </xf>
    <xf numFmtId="0" fontId="34" fillId="26" borderId="0" xfId="51" applyFont="1" applyFill="1">
      <alignment vertical="center"/>
    </xf>
    <xf numFmtId="0" fontId="35" fillId="26" borderId="0" xfId="51" applyFont="1" applyFill="1" applyAlignment="1">
      <alignment horizontal="left" vertical="center"/>
    </xf>
    <xf numFmtId="0" fontId="36" fillId="26" borderId="0" xfId="51" applyFont="1" applyFill="1" applyAlignment="1">
      <alignment horizontal="center" vertical="center"/>
    </xf>
    <xf numFmtId="0" fontId="36" fillId="26" borderId="0" xfId="51" applyFont="1" applyFill="1" applyAlignment="1">
      <alignment horizontal="left" vertical="center"/>
    </xf>
    <xf numFmtId="0" fontId="35" fillId="26" borderId="0" xfId="51" applyFont="1" applyFill="1">
      <alignment vertical="center"/>
    </xf>
    <xf numFmtId="0" fontId="34" fillId="26" borderId="11" xfId="51" applyFont="1" applyFill="1" applyBorder="1" applyAlignment="1">
      <alignment horizontal="center" vertical="center" shrinkToFit="1"/>
    </xf>
    <xf numFmtId="0" fontId="34" fillId="26" borderId="0" xfId="51" applyFont="1" applyFill="1" applyAlignment="1">
      <alignment vertical="center" shrinkToFit="1"/>
    </xf>
    <xf numFmtId="38" fontId="29" fillId="26" borderId="25" xfId="34" applyFont="1" applyFill="1" applyBorder="1" applyAlignment="1">
      <alignment horizontal="right" vertical="center" shrinkToFit="1"/>
    </xf>
    <xf numFmtId="38" fontId="29" fillId="26" borderId="10" xfId="34" applyFont="1" applyFill="1" applyBorder="1" applyAlignment="1">
      <alignment horizontal="right" vertical="center" shrinkToFit="1"/>
    </xf>
    <xf numFmtId="38" fontId="29" fillId="26" borderId="20" xfId="34" applyFont="1" applyFill="1" applyBorder="1" applyAlignment="1">
      <alignment horizontal="right" vertical="center" shrinkToFit="1"/>
    </xf>
    <xf numFmtId="38" fontId="29" fillId="26" borderId="19" xfId="34" applyFont="1" applyFill="1" applyBorder="1" applyAlignment="1">
      <alignment horizontal="right" vertical="center" shrinkToFit="1"/>
    </xf>
    <xf numFmtId="38" fontId="29" fillId="26" borderId="18" xfId="34" applyFont="1" applyFill="1" applyBorder="1" applyAlignment="1">
      <alignment horizontal="right" vertical="center" shrinkToFit="1"/>
    </xf>
    <xf numFmtId="0" fontId="34" fillId="26" borderId="0" xfId="51" quotePrefix="1" applyFont="1" applyFill="1">
      <alignment vertical="center"/>
    </xf>
    <xf numFmtId="0" fontId="11" fillId="26" borderId="0" xfId="46" applyFont="1" applyFill="1" applyAlignment="1">
      <alignment vertical="center"/>
    </xf>
    <xf numFmtId="0" fontId="40" fillId="26" borderId="0" xfId="46" applyFont="1" applyFill="1" applyAlignment="1">
      <alignment vertical="center"/>
    </xf>
    <xf numFmtId="0" fontId="6" fillId="26" borderId="19" xfId="46" applyFont="1" applyFill="1" applyBorder="1" applyAlignment="1">
      <alignment horizontal="center" vertical="center" shrinkToFit="1"/>
    </xf>
    <xf numFmtId="0" fontId="6" fillId="26" borderId="20" xfId="46" applyFont="1" applyFill="1" applyBorder="1" applyAlignment="1">
      <alignment vertical="center" shrinkToFit="1"/>
    </xf>
    <xf numFmtId="177" fontId="8" fillId="26" borderId="0" xfId="49" applyNumberFormat="1" applyFont="1" applyFill="1" applyBorder="1" applyAlignment="1">
      <alignment horizontal="right" vertical="center" shrinkToFit="1"/>
    </xf>
    <xf numFmtId="176" fontId="6" fillId="26" borderId="0" xfId="46" applyNumberFormat="1" applyFont="1" applyFill="1" applyBorder="1" applyAlignment="1">
      <alignment vertical="center" shrinkToFit="1"/>
    </xf>
    <xf numFmtId="0" fontId="6" fillId="26" borderId="25" xfId="46" applyFont="1" applyFill="1" applyBorder="1" applyAlignment="1">
      <alignment vertical="center" shrinkToFit="1"/>
    </xf>
    <xf numFmtId="0" fontId="6" fillId="26" borderId="35" xfId="46" applyFont="1" applyFill="1" applyBorder="1" applyAlignment="1">
      <alignment vertical="center" shrinkToFit="1"/>
    </xf>
    <xf numFmtId="0" fontId="6" fillId="26" borderId="30" xfId="46" applyFont="1" applyFill="1" applyBorder="1" applyAlignment="1">
      <alignment vertical="center" shrinkToFit="1"/>
    </xf>
    <xf numFmtId="0" fontId="6" fillId="26" borderId="0" xfId="46" applyFont="1" applyFill="1" applyBorder="1" applyAlignment="1">
      <alignment horizontal="center" vertical="center" shrinkToFit="1"/>
    </xf>
    <xf numFmtId="0" fontId="6" fillId="26" borderId="25" xfId="46" applyFont="1" applyFill="1" applyBorder="1" applyAlignment="1">
      <alignment horizontal="left" vertical="center" shrinkToFit="1"/>
    </xf>
    <xf numFmtId="176" fontId="6" fillId="26" borderId="29" xfId="46" applyNumberFormat="1" applyFont="1" applyFill="1" applyBorder="1" applyAlignment="1">
      <alignment vertical="center" shrinkToFit="1"/>
    </xf>
    <xf numFmtId="0" fontId="31" fillId="26" borderId="0" xfId="46" applyFont="1" applyFill="1" applyAlignment="1">
      <alignment vertical="center" shrinkToFit="1"/>
    </xf>
    <xf numFmtId="0" fontId="7" fillId="26" borderId="0" xfId="46" applyFont="1" applyFill="1" applyBorder="1" applyAlignment="1">
      <alignment horizontal="center" shrinkToFit="1"/>
    </xf>
    <xf numFmtId="177" fontId="8" fillId="26" borderId="0" xfId="49" applyNumberFormat="1" applyFont="1" applyFill="1" applyBorder="1" applyAlignment="1">
      <alignment horizontal="right" vertical="center"/>
    </xf>
    <xf numFmtId="177" fontId="7" fillId="26" borderId="0" xfId="46" applyNumberFormat="1" applyFont="1" applyFill="1" applyBorder="1" applyAlignment="1">
      <alignment horizontal="left" vertical="center" shrinkToFit="1"/>
    </xf>
    <xf numFmtId="0" fontId="7" fillId="26" borderId="0" xfId="46" applyFont="1" applyFill="1" applyBorder="1" applyAlignment="1">
      <alignment vertical="center" shrinkToFit="1"/>
    </xf>
    <xf numFmtId="0" fontId="6" fillId="24" borderId="30" xfId="46" applyFont="1" applyFill="1" applyBorder="1" applyAlignment="1">
      <alignment vertical="center" shrinkToFit="1"/>
    </xf>
    <xf numFmtId="0" fontId="7" fillId="25" borderId="37" xfId="46" applyFont="1" applyFill="1" applyBorder="1" applyAlignment="1" applyProtection="1">
      <alignment horizontal="right" vertical="center" shrinkToFit="1"/>
      <protection locked="0"/>
    </xf>
    <xf numFmtId="0" fontId="7" fillId="25" borderId="0" xfId="46" applyFont="1" applyFill="1" applyBorder="1" applyAlignment="1" applyProtection="1">
      <alignment horizontal="right" vertical="center" shrinkToFit="1"/>
      <protection locked="0"/>
    </xf>
    <xf numFmtId="0" fontId="7" fillId="25" borderId="31" xfId="46" applyFont="1" applyFill="1" applyBorder="1" applyAlignment="1" applyProtection="1">
      <alignment horizontal="right" vertical="center" shrinkToFit="1"/>
      <protection locked="0"/>
    </xf>
    <xf numFmtId="0" fontId="7" fillId="25" borderId="33" xfId="46" applyFont="1" applyFill="1" applyBorder="1" applyAlignment="1" applyProtection="1">
      <alignment horizontal="right" vertical="center" shrinkToFit="1"/>
      <protection locked="0"/>
    </xf>
    <xf numFmtId="0" fontId="7" fillId="25" borderId="24" xfId="46" applyFont="1" applyFill="1" applyBorder="1" applyAlignment="1" applyProtection="1">
      <alignment horizontal="right" vertical="center" shrinkToFit="1"/>
      <protection locked="0"/>
    </xf>
    <xf numFmtId="0" fontId="7" fillId="25" borderId="32" xfId="46" applyFont="1" applyFill="1" applyBorder="1" applyAlignment="1" applyProtection="1">
      <alignment horizontal="right" vertical="center" shrinkToFit="1"/>
      <protection locked="0"/>
    </xf>
    <xf numFmtId="0" fontId="7" fillId="25" borderId="34" xfId="46" applyFont="1" applyFill="1" applyBorder="1" applyAlignment="1" applyProtection="1">
      <alignment horizontal="right" vertical="center" shrinkToFit="1"/>
      <protection locked="0"/>
    </xf>
    <xf numFmtId="0" fontId="7" fillId="25" borderId="0" xfId="46" quotePrefix="1" applyFont="1" applyFill="1" applyBorder="1" applyAlignment="1" applyProtection="1">
      <alignment horizontal="right" vertical="center" shrinkToFit="1"/>
      <protection locked="0"/>
    </xf>
    <xf numFmtId="0" fontId="7" fillId="26" borderId="0" xfId="49" applyFont="1" applyFill="1" applyBorder="1" applyAlignment="1">
      <alignment horizontal="right" vertical="center" shrinkToFit="1"/>
    </xf>
    <xf numFmtId="0" fontId="11" fillId="26" borderId="0" xfId="49" applyFont="1" applyFill="1" applyAlignment="1">
      <alignment vertical="center"/>
    </xf>
    <xf numFmtId="0" fontId="11" fillId="26" borderId="0" xfId="49" applyFont="1" applyFill="1" applyBorder="1" applyAlignment="1">
      <alignment vertical="center"/>
    </xf>
    <xf numFmtId="0" fontId="8" fillId="26" borderId="0" xfId="0" applyFont="1" applyFill="1" applyBorder="1" applyAlignment="1">
      <alignment horizontal="center" vertical="center" shrinkToFit="1"/>
    </xf>
    <xf numFmtId="38" fontId="29" fillId="26" borderId="0" xfId="33" applyFont="1" applyFill="1" applyBorder="1" applyAlignment="1">
      <alignment horizontal="right" vertical="center" shrinkToFit="1"/>
    </xf>
    <xf numFmtId="178" fontId="30" fillId="26" borderId="0" xfId="0" applyNumberFormat="1" applyFont="1" applyFill="1" applyBorder="1" applyAlignment="1">
      <alignment vertical="center" shrinkToFit="1"/>
    </xf>
    <xf numFmtId="0" fontId="47" fillId="26" borderId="0" xfId="49" applyFont="1" applyFill="1" applyBorder="1" applyAlignment="1">
      <alignment vertical="center" shrinkToFit="1"/>
    </xf>
    <xf numFmtId="0" fontId="7" fillId="26" borderId="0" xfId="0" applyFont="1" applyFill="1" applyBorder="1" applyAlignment="1">
      <alignment vertical="center"/>
    </xf>
    <xf numFmtId="0" fontId="41" fillId="26" borderId="0" xfId="49" applyFont="1" applyFill="1" applyBorder="1" applyAlignment="1">
      <alignment horizontal="left" vertical="center"/>
    </xf>
    <xf numFmtId="0" fontId="46" fillId="26" borderId="0" xfId="49" applyFont="1" applyFill="1" applyBorder="1" applyAlignment="1">
      <alignment vertical="center"/>
    </xf>
    <xf numFmtId="0" fontId="46" fillId="26" borderId="0" xfId="49" applyFont="1" applyFill="1" applyBorder="1" applyAlignment="1">
      <alignment horizontal="center" vertical="center"/>
    </xf>
    <xf numFmtId="178" fontId="46" fillId="26" borderId="0" xfId="49" applyNumberFormat="1" applyFont="1" applyFill="1" applyBorder="1" applyAlignment="1">
      <alignment vertical="center"/>
    </xf>
    <xf numFmtId="38" fontId="41" fillId="26" borderId="0" xfId="34" applyFont="1" applyFill="1" applyBorder="1" applyAlignment="1">
      <alignment horizontal="left" vertical="center"/>
    </xf>
    <xf numFmtId="0" fontId="43" fillId="26" borderId="0" xfId="49" applyFont="1" applyFill="1" applyBorder="1" applyAlignment="1">
      <alignment vertical="center"/>
    </xf>
    <xf numFmtId="0" fontId="7" fillId="26" borderId="0" xfId="0" applyFont="1" applyFill="1" applyBorder="1" applyAlignment="1">
      <alignment horizontal="right" vertical="center" shrinkToFit="1"/>
    </xf>
    <xf numFmtId="38" fontId="27" fillId="26" borderId="0" xfId="34" applyFont="1" applyFill="1" applyBorder="1" applyAlignment="1">
      <alignment horizontal="center" vertical="center" shrinkToFit="1"/>
    </xf>
    <xf numFmtId="0" fontId="27" fillId="26" borderId="0" xfId="49" applyFont="1" applyFill="1" applyBorder="1" applyAlignment="1">
      <alignment vertical="center" shrinkToFit="1"/>
    </xf>
    <xf numFmtId="0" fontId="11" fillId="26" borderId="82" xfId="49" applyFont="1" applyFill="1" applyBorder="1" applyAlignment="1">
      <alignment vertical="center"/>
    </xf>
    <xf numFmtId="0" fontId="46" fillId="26" borderId="0" xfId="49" applyFont="1" applyFill="1" applyBorder="1" applyAlignment="1">
      <alignment vertical="center" shrinkToFit="1"/>
    </xf>
    <xf numFmtId="0" fontId="46" fillId="26" borderId="0" xfId="49" applyFont="1" applyFill="1" applyBorder="1" applyAlignment="1">
      <alignment horizontal="right" vertical="center" shrinkToFit="1"/>
    </xf>
    <xf numFmtId="0" fontId="44" fillId="26" borderId="0" xfId="49" applyFont="1" applyFill="1" applyBorder="1" applyAlignment="1">
      <alignment vertical="center" shrinkToFit="1"/>
    </xf>
    <xf numFmtId="0" fontId="28" fillId="26" borderId="0" xfId="49" applyFont="1" applyFill="1" applyBorder="1" applyAlignment="1">
      <alignment vertical="center"/>
    </xf>
    <xf numFmtId="0" fontId="47" fillId="26" borderId="82" xfId="49" applyFont="1" applyFill="1" applyBorder="1" applyAlignment="1">
      <alignment vertical="center" shrinkToFit="1"/>
    </xf>
    <xf numFmtId="0" fontId="46" fillId="26" borderId="82" xfId="49" applyFont="1" applyFill="1" applyBorder="1" applyAlignment="1">
      <alignment horizontal="center" vertical="center"/>
    </xf>
    <xf numFmtId="178" fontId="46" fillId="26" borderId="82" xfId="49" applyNumberFormat="1" applyFont="1" applyFill="1" applyBorder="1" applyAlignment="1">
      <alignment vertical="center"/>
    </xf>
    <xf numFmtId="38" fontId="41" fillId="26" borderId="82" xfId="34" applyFont="1" applyFill="1" applyBorder="1" applyAlignment="1">
      <alignment horizontal="left" vertical="center"/>
    </xf>
    <xf numFmtId="0" fontId="41" fillId="26" borderId="82" xfId="49" applyFont="1" applyFill="1" applyBorder="1" applyAlignment="1">
      <alignment horizontal="left" vertical="center"/>
    </xf>
    <xf numFmtId="0" fontId="47" fillId="26" borderId="0" xfId="49" applyFont="1" applyFill="1" applyBorder="1" applyAlignment="1">
      <alignment horizontal="center" vertical="center" shrinkToFit="1"/>
    </xf>
    <xf numFmtId="0" fontId="28" fillId="26" borderId="87" xfId="49" applyFont="1" applyFill="1" applyBorder="1"/>
    <xf numFmtId="0" fontId="6" fillId="26" borderId="0" xfId="0" applyFont="1" applyFill="1" applyAlignment="1">
      <alignment vertical="center"/>
    </xf>
    <xf numFmtId="177" fontId="7" fillId="26" borderId="0" xfId="0" applyNumberFormat="1" applyFont="1" applyFill="1" applyBorder="1" applyAlignment="1">
      <alignment horizontal="right" vertical="center" shrinkToFit="1"/>
    </xf>
    <xf numFmtId="0" fontId="11" fillId="26" borderId="89" xfId="49" applyFont="1" applyFill="1" applyBorder="1" applyAlignment="1">
      <alignment vertical="center"/>
    </xf>
    <xf numFmtId="0" fontId="41" fillId="26" borderId="89" xfId="49" applyFont="1" applyFill="1" applyBorder="1" applyAlignment="1">
      <alignment horizontal="left" vertical="center"/>
    </xf>
    <xf numFmtId="38" fontId="41" fillId="26" borderId="89" xfId="34" applyFont="1" applyFill="1" applyBorder="1" applyAlignment="1">
      <alignment horizontal="left" vertical="center"/>
    </xf>
    <xf numFmtId="178" fontId="46" fillId="26" borderId="89" xfId="49" applyNumberFormat="1" applyFont="1" applyFill="1" applyBorder="1" applyAlignment="1">
      <alignment vertical="center"/>
    </xf>
    <xf numFmtId="0" fontId="46" fillId="26" borderId="89" xfId="49" applyFont="1" applyFill="1" applyBorder="1" applyAlignment="1">
      <alignment horizontal="center" vertical="center"/>
    </xf>
    <xf numFmtId="0" fontId="47" fillId="26" borderId="89" xfId="49" applyFont="1" applyFill="1" applyBorder="1" applyAlignment="1">
      <alignment vertical="center" shrinkToFit="1"/>
    </xf>
    <xf numFmtId="0" fontId="11" fillId="26" borderId="78" xfId="49" applyFont="1" applyFill="1" applyBorder="1" applyAlignment="1">
      <alignment vertical="center"/>
    </xf>
    <xf numFmtId="0" fontId="41" fillId="26" borderId="78" xfId="49" applyFont="1" applyFill="1" applyBorder="1" applyAlignment="1">
      <alignment horizontal="left" vertical="center"/>
    </xf>
    <xf numFmtId="38" fontId="41" fillId="26" borderId="78" xfId="34" applyFont="1" applyFill="1" applyBorder="1" applyAlignment="1">
      <alignment horizontal="left" vertical="center"/>
    </xf>
    <xf numFmtId="178" fontId="46" fillId="26" borderId="78" xfId="49" applyNumberFormat="1" applyFont="1" applyFill="1" applyBorder="1" applyAlignment="1">
      <alignment vertical="center"/>
    </xf>
    <xf numFmtId="0" fontId="46" fillId="26" borderId="78" xfId="49" applyFont="1" applyFill="1" applyBorder="1" applyAlignment="1">
      <alignment horizontal="center" vertical="center"/>
    </xf>
    <xf numFmtId="0" fontId="47" fillId="26" borderId="78" xfId="49" applyFont="1" applyFill="1" applyBorder="1" applyAlignment="1">
      <alignment vertical="center" shrinkToFit="1"/>
    </xf>
    <xf numFmtId="176" fontId="6" fillId="26" borderId="36" xfId="46" applyNumberFormat="1" applyFont="1" applyFill="1" applyBorder="1" applyAlignment="1">
      <alignment vertical="center" wrapText="1" shrinkToFit="1"/>
    </xf>
    <xf numFmtId="177" fontId="29" fillId="26" borderId="0" xfId="49" applyNumberFormat="1" applyFont="1" applyFill="1" applyBorder="1" applyAlignment="1">
      <alignment horizontal="center" vertical="center" shrinkToFit="1"/>
    </xf>
    <xf numFmtId="0" fontId="29" fillId="26" borderId="0" xfId="49" applyFont="1" applyFill="1" applyBorder="1" applyAlignment="1">
      <alignment horizontal="center" vertical="center" shrinkToFit="1"/>
    </xf>
    <xf numFmtId="0" fontId="29" fillId="26" borderId="0" xfId="49" applyFont="1" applyFill="1" applyBorder="1" applyAlignment="1">
      <alignment horizontal="left" vertical="center" shrinkToFit="1"/>
    </xf>
    <xf numFmtId="177" fontId="29" fillId="26" borderId="0" xfId="49" applyNumberFormat="1" applyFont="1" applyFill="1" applyBorder="1" applyAlignment="1">
      <alignment horizontal="left" vertical="center" shrinkToFit="1"/>
    </xf>
    <xf numFmtId="176" fontId="6" fillId="26" borderId="0" xfId="33" applyNumberFormat="1" applyFont="1" applyFill="1" applyBorder="1" applyAlignment="1">
      <alignment vertical="center" shrinkToFit="1"/>
    </xf>
    <xf numFmtId="0" fontId="6" fillId="26" borderId="0" xfId="49" applyFont="1" applyFill="1" applyBorder="1" applyAlignment="1">
      <alignment vertical="center"/>
    </xf>
    <xf numFmtId="0" fontId="7" fillId="24" borderId="31" xfId="46" applyFont="1" applyFill="1" applyBorder="1" applyAlignment="1">
      <alignment horizontal="right" vertical="center" shrinkToFit="1"/>
    </xf>
    <xf numFmtId="0" fontId="7" fillId="24" borderId="0" xfId="46" applyFont="1" applyFill="1" applyBorder="1" applyAlignment="1">
      <alignment horizontal="right" vertical="center" shrinkToFit="1"/>
    </xf>
    <xf numFmtId="0" fontId="7" fillId="24" borderId="19" xfId="46" applyFont="1" applyFill="1" applyBorder="1" applyAlignment="1">
      <alignment horizontal="right" vertical="center" shrinkToFit="1"/>
    </xf>
    <xf numFmtId="0" fontId="8" fillId="26" borderId="0" xfId="49" applyFont="1" applyFill="1" applyBorder="1" applyAlignment="1">
      <alignment horizontal="right" vertical="center" shrinkToFit="1"/>
    </xf>
    <xf numFmtId="0" fontId="7" fillId="28" borderId="24" xfId="46" applyFont="1" applyFill="1" applyBorder="1" applyAlignment="1">
      <alignment horizontal="right" vertical="center" shrinkToFit="1"/>
    </xf>
    <xf numFmtId="0" fontId="7" fillId="26" borderId="0" xfId="46" applyFont="1" applyFill="1" applyAlignment="1">
      <alignment vertical="center" shrinkToFit="1"/>
    </xf>
    <xf numFmtId="0" fontId="7" fillId="26" borderId="0" xfId="49" applyFont="1" applyFill="1" applyAlignment="1">
      <alignment vertical="center"/>
    </xf>
    <xf numFmtId="0" fontId="6" fillId="26" borderId="0" xfId="46" applyFont="1" applyFill="1" applyAlignment="1">
      <alignment vertical="center" shrinkToFit="1"/>
    </xf>
    <xf numFmtId="0" fontId="6" fillId="26" borderId="0" xfId="49" applyFont="1" applyFill="1" applyAlignment="1">
      <alignment vertical="center"/>
    </xf>
    <xf numFmtId="0" fontId="6" fillId="26" borderId="0" xfId="46" applyFont="1" applyFill="1" applyAlignment="1">
      <alignment vertical="center"/>
    </xf>
    <xf numFmtId="0" fontId="51" fillId="26" borderId="0" xfId="46" applyFont="1" applyFill="1" applyAlignment="1">
      <alignment vertical="center"/>
    </xf>
    <xf numFmtId="0" fontId="51" fillId="26" borderId="0" xfId="46" applyFont="1" applyFill="1" applyAlignment="1">
      <alignment vertical="center" shrinkToFit="1"/>
    </xf>
    <xf numFmtId="0" fontId="50" fillId="26" borderId="0" xfId="46" applyFont="1" applyFill="1" applyAlignment="1">
      <alignment vertical="center" shrinkToFit="1"/>
    </xf>
    <xf numFmtId="0" fontId="38" fillId="26" borderId="0" xfId="46" applyFill="1"/>
    <xf numFmtId="0" fontId="7" fillId="26" borderId="40" xfId="46" applyFont="1" applyFill="1" applyBorder="1" applyAlignment="1">
      <alignment horizontal="center" shrinkToFit="1"/>
    </xf>
    <xf numFmtId="0" fontId="7" fillId="26" borderId="39" xfId="46" applyFont="1" applyFill="1" applyBorder="1" applyAlignment="1">
      <alignment horizontal="center" shrinkToFit="1"/>
    </xf>
    <xf numFmtId="0" fontId="7" fillId="26" borderId="38" xfId="46" applyFont="1" applyFill="1" applyBorder="1" applyAlignment="1">
      <alignment horizontal="center" shrinkToFit="1"/>
    </xf>
    <xf numFmtId="0" fontId="7" fillId="26" borderId="23" xfId="46" applyFont="1" applyFill="1" applyBorder="1" applyAlignment="1">
      <alignment shrinkToFit="1"/>
    </xf>
    <xf numFmtId="0" fontId="7" fillId="26" borderId="0" xfId="46" applyFont="1" applyFill="1" applyBorder="1" applyAlignment="1">
      <alignment shrinkToFit="1"/>
    </xf>
    <xf numFmtId="0" fontId="7" fillId="26" borderId="28" xfId="46" applyFont="1" applyFill="1" applyBorder="1" applyAlignment="1">
      <alignment horizontal="center" shrinkToFit="1"/>
    </xf>
    <xf numFmtId="0" fontId="7" fillId="26" borderId="27" xfId="46" applyFont="1" applyFill="1" applyBorder="1" applyAlignment="1">
      <alignment horizontal="center" shrinkToFit="1"/>
    </xf>
    <xf numFmtId="0" fontId="7" fillId="26" borderId="26" xfId="46" applyFont="1" applyFill="1" applyBorder="1" applyAlignment="1">
      <alignment horizontal="center" shrinkToFit="1"/>
    </xf>
    <xf numFmtId="0" fontId="7" fillId="26" borderId="22" xfId="46" applyFont="1" applyFill="1" applyBorder="1" applyAlignment="1">
      <alignment shrinkToFit="1"/>
    </xf>
    <xf numFmtId="38" fontId="7" fillId="26" borderId="23" xfId="34" applyFont="1" applyFill="1" applyBorder="1" applyAlignment="1">
      <alignment horizontal="center" shrinkToFit="1"/>
    </xf>
    <xf numFmtId="38" fontId="7" fillId="26" borderId="0" xfId="34" applyFont="1" applyFill="1" applyBorder="1" applyAlignment="1">
      <alignment horizontal="center" shrinkToFit="1"/>
    </xf>
    <xf numFmtId="38" fontId="7" fillId="26" borderId="22" xfId="46" applyNumberFormat="1" applyFont="1" applyFill="1" applyBorder="1" applyAlignment="1">
      <alignment horizontal="center" shrinkToFit="1"/>
    </xf>
    <xf numFmtId="0" fontId="7" fillId="26" borderId="23" xfId="46" applyFont="1" applyFill="1" applyBorder="1" applyAlignment="1">
      <alignment horizontal="center" shrinkToFit="1"/>
    </xf>
    <xf numFmtId="0" fontId="7" fillId="26" borderId="22" xfId="46" applyFont="1" applyFill="1" applyBorder="1" applyAlignment="1">
      <alignment horizontal="center" shrinkToFit="1"/>
    </xf>
    <xf numFmtId="0" fontId="7" fillId="26" borderId="28" xfId="46" applyFont="1" applyFill="1" applyBorder="1" applyAlignment="1">
      <alignment shrinkToFit="1"/>
    </xf>
    <xf numFmtId="0" fontId="7" fillId="26" borderId="27" xfId="46" applyFont="1" applyFill="1" applyBorder="1" applyAlignment="1">
      <alignment shrinkToFit="1"/>
    </xf>
    <xf numFmtId="0" fontId="7" fillId="26" borderId="26" xfId="46" applyFont="1" applyFill="1" applyBorder="1" applyAlignment="1">
      <alignment shrinkToFit="1"/>
    </xf>
    <xf numFmtId="0" fontId="7" fillId="26" borderId="17" xfId="46" applyFont="1" applyFill="1" applyBorder="1" applyAlignment="1">
      <alignment shrinkToFit="1"/>
    </xf>
    <xf numFmtId="0" fontId="7" fillId="26" borderId="16" xfId="46" applyFont="1" applyFill="1" applyBorder="1" applyAlignment="1">
      <alignment shrinkToFit="1"/>
    </xf>
    <xf numFmtId="0" fontId="7" fillId="26" borderId="17" xfId="46" applyFont="1" applyFill="1" applyBorder="1" applyAlignment="1">
      <alignment horizontal="center" shrinkToFit="1"/>
    </xf>
    <xf numFmtId="0" fontId="7" fillId="26" borderId="16" xfId="46" applyFont="1" applyFill="1" applyBorder="1" applyAlignment="1">
      <alignment horizontal="center" shrinkToFit="1"/>
    </xf>
    <xf numFmtId="0" fontId="7" fillId="26" borderId="15" xfId="46" applyFont="1" applyFill="1" applyBorder="1" applyAlignment="1">
      <alignment horizontal="center" shrinkToFit="1"/>
    </xf>
    <xf numFmtId="0" fontId="7" fillId="26" borderId="15" xfId="46" applyFont="1" applyFill="1" applyBorder="1" applyAlignment="1">
      <alignment shrinkToFit="1"/>
    </xf>
    <xf numFmtId="38" fontId="7" fillId="26" borderId="23" xfId="34" applyFont="1" applyFill="1" applyBorder="1" applyAlignment="1">
      <alignment shrinkToFit="1"/>
    </xf>
    <xf numFmtId="38" fontId="7" fillId="26" borderId="0" xfId="34" applyFont="1" applyFill="1" applyBorder="1" applyAlignment="1">
      <alignment shrinkToFit="1"/>
    </xf>
    <xf numFmtId="38" fontId="7" fillId="26" borderId="22" xfId="46" applyNumberFormat="1" applyFont="1" applyFill="1" applyBorder="1" applyAlignment="1">
      <alignment shrinkToFit="1"/>
    </xf>
    <xf numFmtId="38" fontId="7" fillId="26" borderId="28" xfId="34" applyFont="1" applyFill="1" applyBorder="1" applyAlignment="1">
      <alignment shrinkToFit="1"/>
    </xf>
    <xf numFmtId="38" fontId="7" fillId="26" borderId="27" xfId="34" applyFont="1" applyFill="1" applyBorder="1" applyAlignment="1">
      <alignment shrinkToFit="1"/>
    </xf>
    <xf numFmtId="38" fontId="7" fillId="26" borderId="17" xfId="34" applyFont="1" applyFill="1" applyBorder="1" applyAlignment="1">
      <alignment shrinkToFit="1"/>
    </xf>
    <xf numFmtId="38" fontId="7" fillId="26" borderId="16" xfId="34" applyFont="1" applyFill="1" applyBorder="1" applyAlignment="1">
      <alignment shrinkToFit="1"/>
    </xf>
    <xf numFmtId="0" fontId="31" fillId="26" borderId="0" xfId="46" applyFont="1" applyFill="1" applyAlignment="1">
      <alignment vertical="center"/>
    </xf>
    <xf numFmtId="0" fontId="32" fillId="26" borderId="25" xfId="46" applyFont="1" applyFill="1" applyBorder="1" applyAlignment="1">
      <alignment horizontal="center" vertical="center"/>
    </xf>
    <xf numFmtId="0" fontId="31" fillId="26" borderId="27" xfId="46" applyFont="1" applyFill="1" applyBorder="1" applyAlignment="1">
      <alignment horizontal="left"/>
    </xf>
    <xf numFmtId="0" fontId="31" fillId="26" borderId="27" xfId="46" applyFont="1" applyFill="1" applyBorder="1" applyAlignment="1">
      <alignment horizontal="center"/>
    </xf>
    <xf numFmtId="0" fontId="31" fillId="26" borderId="26" xfId="46" applyFont="1" applyFill="1" applyBorder="1" applyAlignment="1">
      <alignment horizontal="center"/>
    </xf>
    <xf numFmtId="0" fontId="31" fillId="26" borderId="40" xfId="46" applyFont="1" applyFill="1" applyBorder="1" applyAlignment="1">
      <alignment horizontal="center" shrinkToFit="1"/>
    </xf>
    <xf numFmtId="0" fontId="31" fillId="26" borderId="39" xfId="46" applyFont="1" applyFill="1" applyBorder="1" applyAlignment="1">
      <alignment horizontal="center" shrinkToFit="1"/>
    </xf>
    <xf numFmtId="0" fontId="31" fillId="26" borderId="38" xfId="46" applyFont="1" applyFill="1" applyBorder="1" applyAlignment="1">
      <alignment horizontal="center" shrinkToFit="1"/>
    </xf>
    <xf numFmtId="0" fontId="31" fillId="26" borderId="23" xfId="46" applyFont="1" applyFill="1" applyBorder="1" applyAlignment="1">
      <alignment shrinkToFit="1"/>
    </xf>
    <xf numFmtId="0" fontId="31" fillId="26" borderId="0" xfId="46" applyFont="1" applyFill="1" applyBorder="1" applyAlignment="1">
      <alignment shrinkToFit="1"/>
    </xf>
    <xf numFmtId="38" fontId="31" fillId="26" borderId="23" xfId="34" applyFont="1" applyFill="1" applyBorder="1" applyAlignment="1">
      <alignment shrinkToFit="1"/>
    </xf>
    <xf numFmtId="38" fontId="31" fillId="26" borderId="0" xfId="34" applyFont="1" applyFill="1" applyBorder="1" applyAlignment="1">
      <alignment shrinkToFit="1"/>
    </xf>
    <xf numFmtId="0" fontId="31" fillId="26" borderId="22" xfId="46" applyFont="1" applyFill="1" applyBorder="1" applyAlignment="1">
      <alignment shrinkToFit="1"/>
    </xf>
    <xf numFmtId="0" fontId="31" fillId="26" borderId="28" xfId="46" applyFont="1" applyFill="1" applyBorder="1" applyAlignment="1">
      <alignment shrinkToFit="1"/>
    </xf>
    <xf numFmtId="0" fontId="31" fillId="26" borderId="27" xfId="46" applyFont="1" applyFill="1" applyBorder="1" applyAlignment="1">
      <alignment shrinkToFit="1"/>
    </xf>
    <xf numFmtId="38" fontId="31" fillId="26" borderId="28" xfId="34" applyFont="1" applyFill="1" applyBorder="1" applyAlignment="1">
      <alignment shrinkToFit="1"/>
    </xf>
    <xf numFmtId="38" fontId="31" fillId="26" borderId="27" xfId="34" applyFont="1" applyFill="1" applyBorder="1" applyAlignment="1">
      <alignment shrinkToFit="1"/>
    </xf>
    <xf numFmtId="0" fontId="31" fillId="26" borderId="26" xfId="46" applyFont="1" applyFill="1" applyBorder="1" applyAlignment="1">
      <alignment shrinkToFit="1"/>
    </xf>
    <xf numFmtId="0" fontId="31" fillId="26" borderId="17" xfId="46" applyFont="1" applyFill="1" applyBorder="1" applyAlignment="1">
      <alignment shrinkToFit="1"/>
    </xf>
    <xf numFmtId="0" fontId="31" fillId="26" borderId="16" xfId="46" applyFont="1" applyFill="1" applyBorder="1" applyAlignment="1">
      <alignment shrinkToFit="1"/>
    </xf>
    <xf numFmtId="38" fontId="31" fillId="26" borderId="17" xfId="34" applyFont="1" applyFill="1" applyBorder="1" applyAlignment="1">
      <alignment shrinkToFit="1"/>
    </xf>
    <xf numFmtId="38" fontId="31" fillId="26" borderId="16" xfId="34" applyFont="1" applyFill="1" applyBorder="1" applyAlignment="1">
      <alignment shrinkToFit="1"/>
    </xf>
    <xf numFmtId="0" fontId="31" fillId="26" borderId="15" xfId="46" applyFont="1" applyFill="1" applyBorder="1" applyAlignment="1">
      <alignment shrinkToFit="1"/>
    </xf>
    <xf numFmtId="0" fontId="31" fillId="26" borderId="0" xfId="46" applyFont="1" applyFill="1" applyBorder="1" applyAlignment="1">
      <alignment horizontal="center"/>
    </xf>
    <xf numFmtId="0" fontId="31" fillId="26" borderId="0" xfId="46" applyFont="1" applyFill="1" applyBorder="1" applyAlignment="1">
      <alignment horizontal="center" shrinkToFit="1"/>
    </xf>
    <xf numFmtId="0" fontId="52" fillId="26" borderId="0" xfId="46" applyFont="1" applyFill="1" applyAlignment="1">
      <alignment vertical="center"/>
    </xf>
    <xf numFmtId="0" fontId="53" fillId="26" borderId="0" xfId="46" applyFont="1" applyFill="1" applyAlignment="1">
      <alignment vertical="center"/>
    </xf>
    <xf numFmtId="0" fontId="54" fillId="26" borderId="0" xfId="46" applyFont="1" applyFill="1" applyAlignment="1">
      <alignment vertical="center"/>
    </xf>
    <xf numFmtId="0" fontId="41" fillId="26" borderId="0" xfId="46" applyFont="1" applyFill="1" applyAlignment="1">
      <alignment vertical="center"/>
    </xf>
    <xf numFmtId="0" fontId="55" fillId="26" borderId="0" xfId="46" applyFont="1" applyFill="1" applyAlignment="1">
      <alignment vertical="center"/>
    </xf>
    <xf numFmtId="0" fontId="41" fillId="26" borderId="0" xfId="46" applyFont="1" applyFill="1" applyAlignment="1">
      <alignment horizontal="left" vertical="center"/>
    </xf>
    <xf numFmtId="0" fontId="11" fillId="26" borderId="0" xfId="46" applyFont="1" applyFill="1" applyAlignment="1">
      <alignment horizontal="left" vertical="center"/>
    </xf>
    <xf numFmtId="0" fontId="48" fillId="26" borderId="0" xfId="46" applyFont="1" applyFill="1" applyAlignment="1">
      <alignment vertical="center"/>
    </xf>
    <xf numFmtId="0" fontId="56" fillId="26" borderId="0" xfId="46" applyFont="1" applyFill="1" applyAlignment="1">
      <alignment vertical="center"/>
    </xf>
    <xf numFmtId="0" fontId="11" fillId="26" borderId="0" xfId="46" applyFont="1" applyFill="1" applyAlignment="1">
      <alignment horizontal="left" vertical="center" shrinkToFit="1"/>
    </xf>
    <xf numFmtId="0" fontId="28" fillId="26" borderId="0" xfId="0" applyFont="1" applyFill="1" applyAlignment="1">
      <alignment vertical="center"/>
    </xf>
    <xf numFmtId="176" fontId="0" fillId="26" borderId="0" xfId="0" applyNumberFormat="1" applyFill="1" applyBorder="1" applyAlignment="1">
      <alignment vertical="center" shrinkToFit="1"/>
    </xf>
    <xf numFmtId="0" fontId="11" fillId="26" borderId="0" xfId="0" applyFont="1" applyFill="1" applyAlignment="1">
      <alignment shrinkToFit="1"/>
    </xf>
    <xf numFmtId="176" fontId="0" fillId="26" borderId="0" xfId="0" applyNumberFormat="1" applyFill="1" applyBorder="1" applyAlignment="1">
      <alignment horizontal="center" vertical="center" shrinkToFit="1"/>
    </xf>
    <xf numFmtId="0" fontId="32" fillId="26" borderId="0" xfId="0" applyFont="1" applyFill="1" applyBorder="1"/>
    <xf numFmtId="0" fontId="33" fillId="26" borderId="0" xfId="0" applyFont="1" applyFill="1" applyBorder="1" applyAlignment="1">
      <alignment vertical="center"/>
    </xf>
    <xf numFmtId="0" fontId="28" fillId="26" borderId="0" xfId="0" applyFont="1" applyFill="1"/>
    <xf numFmtId="0" fontId="6" fillId="26" borderId="84" xfId="46" applyFont="1" applyFill="1" applyBorder="1" applyAlignment="1">
      <alignment vertical="center" shrinkToFit="1"/>
    </xf>
    <xf numFmtId="0" fontId="6" fillId="26" borderId="36" xfId="46" applyFont="1" applyFill="1" applyBorder="1" applyAlignment="1">
      <alignment horizontal="center" vertical="center" shrinkToFit="1"/>
    </xf>
    <xf numFmtId="0" fontId="6" fillId="26" borderId="35" xfId="46" applyFont="1" applyFill="1" applyBorder="1" applyAlignment="1">
      <alignment horizontal="left" vertical="center" shrinkToFit="1"/>
    </xf>
    <xf numFmtId="176" fontId="6" fillId="26" borderId="87" xfId="46" applyNumberFormat="1" applyFont="1" applyFill="1" applyBorder="1" applyAlignment="1">
      <alignment vertical="center" shrinkToFit="1"/>
    </xf>
    <xf numFmtId="0" fontId="8" fillId="26" borderId="0" xfId="49" applyFont="1" applyFill="1" applyBorder="1" applyAlignment="1">
      <alignment horizontal="right" vertical="center"/>
    </xf>
    <xf numFmtId="0" fontId="6" fillId="26" borderId="47" xfId="46" applyFont="1" applyFill="1" applyBorder="1" applyAlignment="1">
      <alignment vertical="center" shrinkToFit="1"/>
    </xf>
    <xf numFmtId="176" fontId="6" fillId="26" borderId="37" xfId="46" applyNumberFormat="1" applyFont="1" applyFill="1" applyBorder="1" applyAlignment="1">
      <alignment vertical="center" shrinkToFit="1"/>
    </xf>
    <xf numFmtId="176" fontId="6" fillId="26" borderId="0" xfId="46" applyNumberFormat="1" applyFont="1" applyFill="1" applyBorder="1" applyAlignment="1">
      <alignment vertical="top" shrinkToFit="1"/>
    </xf>
    <xf numFmtId="176" fontId="6" fillId="24" borderId="87" xfId="46" applyNumberFormat="1" applyFont="1" applyFill="1" applyBorder="1" applyAlignment="1">
      <alignment vertical="center" shrinkToFit="1"/>
    </xf>
    <xf numFmtId="0" fontId="6" fillId="26" borderId="84" xfId="46" applyFont="1" applyFill="1" applyBorder="1" applyAlignment="1">
      <alignment horizontal="center" vertical="center" shrinkToFit="1"/>
    </xf>
    <xf numFmtId="176" fontId="6" fillId="26" borderId="87" xfId="33" applyNumberFormat="1" applyFont="1" applyFill="1" applyBorder="1" applyAlignment="1">
      <alignment vertical="center" shrinkToFit="1"/>
    </xf>
    <xf numFmtId="0" fontId="6" fillId="24" borderId="0" xfId="46" applyFont="1" applyFill="1" applyBorder="1" applyAlignment="1">
      <alignment vertical="center" shrinkToFit="1"/>
    </xf>
    <xf numFmtId="0" fontId="7" fillId="28" borderId="79" xfId="49" applyFont="1" applyFill="1" applyBorder="1" applyAlignment="1">
      <alignment vertical="center" shrinkToFit="1"/>
    </xf>
    <xf numFmtId="0" fontId="7" fillId="28" borderId="0" xfId="49" applyFont="1" applyFill="1" applyBorder="1" applyAlignment="1">
      <alignment vertical="center" shrinkToFit="1"/>
    </xf>
    <xf numFmtId="0" fontId="7" fillId="28" borderId="81" xfId="49" applyFont="1" applyFill="1" applyBorder="1" applyAlignment="1">
      <alignment vertical="center" shrinkToFit="1"/>
    </xf>
    <xf numFmtId="0" fontId="7" fillId="28" borderId="96" xfId="49" applyFont="1" applyFill="1" applyBorder="1" applyAlignment="1">
      <alignment vertical="center" shrinkToFit="1"/>
    </xf>
    <xf numFmtId="0" fontId="7" fillId="28" borderId="99" xfId="49" applyFont="1" applyFill="1" applyBorder="1" applyAlignment="1">
      <alignment vertical="center" shrinkToFit="1"/>
    </xf>
    <xf numFmtId="0" fontId="7" fillId="28" borderId="102" xfId="49" applyFont="1" applyFill="1" applyBorder="1" applyAlignment="1">
      <alignment vertical="center" shrinkToFit="1"/>
    </xf>
    <xf numFmtId="0" fontId="8" fillId="26" borderId="0" xfId="0" applyFont="1" applyFill="1" applyBorder="1" applyAlignment="1">
      <alignment horizontal="right" vertical="center" shrinkToFit="1"/>
    </xf>
    <xf numFmtId="177" fontId="8" fillId="26" borderId="0" xfId="0" applyNumberFormat="1" applyFont="1" applyFill="1" applyBorder="1" applyAlignment="1">
      <alignment horizontal="right" vertical="center" shrinkToFit="1"/>
    </xf>
    <xf numFmtId="176" fontId="6" fillId="26" borderId="103" xfId="46" applyNumberFormat="1" applyFont="1" applyFill="1" applyBorder="1" applyAlignment="1">
      <alignment vertical="center" shrinkToFit="1"/>
    </xf>
    <xf numFmtId="0" fontId="46" fillId="26" borderId="0" xfId="49" applyFont="1" applyFill="1" applyAlignment="1">
      <alignment vertical="center"/>
    </xf>
    <xf numFmtId="176" fontId="6" fillId="26" borderId="10" xfId="46" applyNumberFormat="1" applyFont="1" applyFill="1" applyBorder="1" applyAlignment="1">
      <alignment vertical="center" shrinkToFit="1"/>
    </xf>
    <xf numFmtId="0" fontId="28" fillId="26" borderId="0" xfId="49" applyFont="1" applyFill="1" applyBorder="1"/>
    <xf numFmtId="0" fontId="28" fillId="26" borderId="0" xfId="49" applyFont="1" applyFill="1" applyBorder="1" applyAlignment="1">
      <alignment horizontal="right" vertical="center" shrinkToFit="1"/>
    </xf>
    <xf numFmtId="0" fontId="28" fillId="26" borderId="87" xfId="49" applyFont="1" applyFill="1" applyBorder="1" applyAlignment="1">
      <alignment horizontal="right" vertical="center" shrinkToFit="1"/>
    </xf>
    <xf numFmtId="0" fontId="6" fillId="26" borderId="0" xfId="46" applyFont="1" applyFill="1" applyBorder="1" applyAlignment="1">
      <alignment vertical="center" shrinkToFit="1"/>
    </xf>
    <xf numFmtId="176" fontId="29" fillId="26" borderId="29" xfId="46" applyNumberFormat="1" applyFont="1" applyFill="1" applyBorder="1" applyAlignment="1">
      <alignment vertical="top" wrapText="1" shrinkToFit="1"/>
    </xf>
    <xf numFmtId="176" fontId="29" fillId="26" borderId="10" xfId="46" applyNumberFormat="1" applyFont="1" applyFill="1" applyBorder="1" applyAlignment="1">
      <alignment vertical="top" wrapText="1" shrinkToFit="1"/>
    </xf>
    <xf numFmtId="176" fontId="29" fillId="26" borderId="36" xfId="46" applyNumberFormat="1" applyFont="1" applyFill="1" applyBorder="1" applyAlignment="1">
      <alignment vertical="top" wrapText="1" shrinkToFit="1"/>
    </xf>
    <xf numFmtId="0" fontId="8" fillId="26" borderId="0" xfId="49" applyFont="1" applyFill="1" applyBorder="1" applyAlignment="1">
      <alignment vertical="center" shrinkToFit="1"/>
    </xf>
    <xf numFmtId="0" fontId="8" fillId="26" borderId="0" xfId="49" applyFont="1" applyFill="1" applyBorder="1" applyAlignment="1">
      <alignment vertical="center"/>
    </xf>
    <xf numFmtId="0" fontId="11" fillId="26" borderId="0" xfId="49" applyFont="1" applyFill="1" applyBorder="1" applyAlignment="1">
      <alignment horizontal="center" vertical="center"/>
    </xf>
    <xf numFmtId="178" fontId="43" fillId="26" borderId="0" xfId="49" applyNumberFormat="1" applyFont="1" applyFill="1" applyBorder="1" applyAlignment="1">
      <alignment horizontal="center" vertical="center" shrinkToFit="1"/>
    </xf>
    <xf numFmtId="0" fontId="27" fillId="26" borderId="0" xfId="49" applyFont="1" applyFill="1" applyBorder="1" applyAlignment="1">
      <alignment horizontal="left" vertical="center"/>
    </xf>
    <xf numFmtId="0" fontId="6" fillId="26" borderId="0" xfId="0" applyFont="1" applyFill="1" applyBorder="1" applyAlignment="1">
      <alignment horizontal="left" vertical="center"/>
    </xf>
    <xf numFmtId="0" fontId="6" fillId="26" borderId="84" xfId="46" applyFont="1" applyFill="1" applyBorder="1" applyAlignment="1">
      <alignment horizontal="left" vertical="center" shrinkToFit="1"/>
    </xf>
    <xf numFmtId="0" fontId="11" fillId="26" borderId="84" xfId="49" applyFont="1" applyFill="1" applyBorder="1" applyAlignment="1">
      <alignment horizontal="left" vertical="center" shrinkToFit="1"/>
    </xf>
    <xf numFmtId="0" fontId="11" fillId="26" borderId="36" xfId="49" applyFont="1" applyFill="1" applyBorder="1" applyAlignment="1">
      <alignment horizontal="left" vertical="center" shrinkToFit="1"/>
    </xf>
    <xf numFmtId="0" fontId="6" fillId="26" borderId="20" xfId="46" applyFont="1" applyFill="1" applyBorder="1" applyAlignment="1">
      <alignment horizontal="left" vertical="center" shrinkToFit="1"/>
    </xf>
    <xf numFmtId="0" fontId="6" fillId="26" borderId="19" xfId="46" applyFont="1" applyFill="1" applyBorder="1" applyAlignment="1">
      <alignment horizontal="left" vertical="center" shrinkToFit="1"/>
    </xf>
    <xf numFmtId="0" fontId="11" fillId="26" borderId="19" xfId="49" applyFont="1" applyFill="1" applyBorder="1" applyAlignment="1">
      <alignment horizontal="left" vertical="center" shrinkToFit="1"/>
    </xf>
    <xf numFmtId="0" fontId="11" fillId="26" borderId="18" xfId="49" applyFont="1" applyFill="1" applyBorder="1" applyAlignment="1">
      <alignment horizontal="left" vertical="center" shrinkToFit="1"/>
    </xf>
    <xf numFmtId="0" fontId="46" fillId="28" borderId="88" xfId="49" applyFont="1" applyFill="1" applyBorder="1" applyAlignment="1">
      <alignment vertical="center" shrinkToFit="1"/>
    </xf>
    <xf numFmtId="0" fontId="46" fillId="28" borderId="87" xfId="49" applyFont="1" applyFill="1" applyBorder="1" applyAlignment="1">
      <alignment vertical="center" shrinkToFit="1"/>
    </xf>
    <xf numFmtId="0" fontId="46" fillId="28" borderId="86" xfId="49" applyFont="1" applyFill="1" applyBorder="1" applyAlignment="1">
      <alignment vertical="center" shrinkToFit="1"/>
    </xf>
    <xf numFmtId="0" fontId="46" fillId="26" borderId="0" xfId="49" applyFont="1" applyFill="1" applyAlignment="1">
      <alignment vertical="center" shrinkToFit="1"/>
    </xf>
    <xf numFmtId="0" fontId="46" fillId="28" borderId="79" xfId="49" applyFont="1" applyFill="1" applyBorder="1" applyAlignment="1">
      <alignment vertical="center" shrinkToFit="1"/>
    </xf>
    <xf numFmtId="0" fontId="46" fillId="28" borderId="84" xfId="49" applyFont="1" applyFill="1" applyBorder="1" applyAlignment="1">
      <alignment vertical="center" shrinkToFit="1"/>
    </xf>
    <xf numFmtId="0" fontId="46" fillId="28" borderId="77" xfId="49" applyFont="1" applyFill="1" applyBorder="1" applyAlignment="1">
      <alignment vertical="center" shrinkToFit="1"/>
    </xf>
    <xf numFmtId="0" fontId="46" fillId="28" borderId="0" xfId="49" applyFont="1" applyFill="1" applyAlignment="1">
      <alignment vertical="center" shrinkToFit="1"/>
    </xf>
    <xf numFmtId="0" fontId="46" fillId="28" borderId="0" xfId="49" applyFont="1" applyFill="1" applyBorder="1" applyAlignment="1">
      <alignment vertical="center" shrinkToFit="1"/>
    </xf>
    <xf numFmtId="0" fontId="46" fillId="28" borderId="81" xfId="49" applyFont="1" applyFill="1" applyBorder="1" applyAlignment="1">
      <alignment vertical="center" shrinkToFit="1"/>
    </xf>
    <xf numFmtId="0" fontId="46" fillId="26" borderId="84" xfId="49" applyFont="1" applyFill="1" applyBorder="1" applyAlignment="1">
      <alignment vertical="center" shrinkToFit="1"/>
    </xf>
    <xf numFmtId="0" fontId="46" fillId="26" borderId="77" xfId="49" applyFont="1" applyFill="1" applyBorder="1" applyAlignment="1">
      <alignment vertical="center" shrinkToFit="1"/>
    </xf>
    <xf numFmtId="0" fontId="7" fillId="26" borderId="87" xfId="49" applyFont="1" applyFill="1" applyBorder="1" applyAlignment="1">
      <alignment horizontal="right" vertical="center" shrinkToFit="1"/>
    </xf>
    <xf numFmtId="0" fontId="57" fillId="26" borderId="0" xfId="49" applyFont="1" applyFill="1" applyBorder="1" applyAlignment="1">
      <alignment horizontal="center" vertical="center" shrinkToFit="1"/>
    </xf>
    <xf numFmtId="0" fontId="7" fillId="26" borderId="81" xfId="49" applyFont="1" applyFill="1" applyBorder="1" applyAlignment="1">
      <alignment horizontal="right" vertical="center" shrinkToFit="1"/>
    </xf>
    <xf numFmtId="0" fontId="7" fillId="26" borderId="84" xfId="49" applyFont="1" applyFill="1" applyBorder="1" applyAlignment="1">
      <alignment horizontal="right" vertical="center" shrinkToFit="1"/>
    </xf>
    <xf numFmtId="0" fontId="7" fillId="26" borderId="80" xfId="49" applyFont="1" applyFill="1" applyBorder="1" applyAlignment="1">
      <alignment horizontal="right" vertical="center" shrinkToFit="1"/>
    </xf>
    <xf numFmtId="0" fontId="7" fillId="28" borderId="87" xfId="49" applyFont="1" applyFill="1" applyBorder="1" applyAlignment="1">
      <alignment horizontal="right" vertical="center" shrinkToFit="1"/>
    </xf>
    <xf numFmtId="0" fontId="7" fillId="28" borderId="86" xfId="49" applyFont="1" applyFill="1" applyBorder="1" applyAlignment="1">
      <alignment horizontal="right" vertical="center" shrinkToFit="1"/>
    </xf>
    <xf numFmtId="0" fontId="7" fillId="28" borderId="0" xfId="49" applyFont="1" applyFill="1" applyBorder="1" applyAlignment="1">
      <alignment horizontal="right" vertical="center" shrinkToFit="1"/>
    </xf>
    <xf numFmtId="0" fontId="7" fillId="28" borderId="88" xfId="49" applyFont="1" applyFill="1" applyBorder="1" applyAlignment="1">
      <alignment vertical="center" shrinkToFit="1"/>
    </xf>
    <xf numFmtId="0" fontId="7" fillId="28" borderId="84" xfId="49" applyFont="1" applyFill="1" applyBorder="1" applyAlignment="1">
      <alignment horizontal="right" vertical="center" shrinkToFit="1"/>
    </xf>
    <xf numFmtId="0" fontId="7" fillId="28" borderId="77" xfId="49" applyFont="1" applyFill="1" applyBorder="1" applyAlignment="1">
      <alignment horizontal="right" vertical="center" shrinkToFit="1"/>
    </xf>
    <xf numFmtId="0" fontId="6" fillId="26" borderId="103" xfId="46" applyFont="1" applyFill="1" applyBorder="1" applyAlignment="1">
      <alignment horizontal="center" vertical="center" shrinkToFit="1"/>
    </xf>
    <xf numFmtId="38" fontId="0" fillId="26" borderId="86" xfId="33" applyFont="1" applyFill="1" applyBorder="1" applyAlignment="1">
      <alignment horizontal="center" vertical="center" shrinkToFit="1"/>
    </xf>
    <xf numFmtId="38" fontId="0" fillId="26" borderId="84" xfId="33" applyFont="1" applyFill="1" applyBorder="1" applyAlignment="1">
      <alignment horizontal="center" vertical="center" shrinkToFit="1"/>
    </xf>
    <xf numFmtId="38" fontId="0" fillId="26" borderId="83" xfId="33" applyFont="1" applyFill="1" applyBorder="1" applyAlignment="1">
      <alignment horizontal="center" vertical="center" shrinkToFit="1"/>
    </xf>
    <xf numFmtId="0" fontId="7" fillId="25" borderId="24" xfId="46" applyFont="1" applyFill="1" applyBorder="1" applyAlignment="1">
      <alignment vertical="center" shrinkToFit="1"/>
    </xf>
    <xf numFmtId="0" fontId="46" fillId="28" borderId="96" xfId="49" applyFont="1" applyFill="1" applyBorder="1" applyAlignment="1">
      <alignment vertical="center" shrinkToFit="1"/>
    </xf>
    <xf numFmtId="0" fontId="46" fillId="28" borderId="97" xfId="49" applyFont="1" applyFill="1" applyBorder="1" applyAlignment="1">
      <alignment vertical="center" shrinkToFit="1"/>
    </xf>
    <xf numFmtId="0" fontId="46" fillId="28" borderId="98" xfId="49" applyFont="1" applyFill="1" applyBorder="1" applyAlignment="1">
      <alignment vertical="center" shrinkToFit="1"/>
    </xf>
    <xf numFmtId="0" fontId="46" fillId="28" borderId="99" xfId="49" applyFont="1" applyFill="1" applyBorder="1" applyAlignment="1">
      <alignment vertical="center" shrinkToFit="1"/>
    </xf>
    <xf numFmtId="0" fontId="46" fillId="28" borderId="100" xfId="49" applyFont="1" applyFill="1" applyBorder="1" applyAlignment="1">
      <alignment vertical="center" shrinkToFit="1"/>
    </xf>
    <xf numFmtId="0" fontId="46" fillId="28" borderId="101" xfId="49" applyFont="1" applyFill="1" applyBorder="1" applyAlignment="1">
      <alignment vertical="center" shrinkToFit="1"/>
    </xf>
    <xf numFmtId="0" fontId="46" fillId="26" borderId="97" xfId="49" applyFont="1" applyFill="1" applyBorder="1" applyAlignment="1">
      <alignment vertical="center" shrinkToFit="1"/>
    </xf>
    <xf numFmtId="0" fontId="46" fillId="26" borderId="98" xfId="49" applyFont="1" applyFill="1" applyBorder="1" applyAlignment="1">
      <alignment vertical="center" shrinkToFit="1"/>
    </xf>
    <xf numFmtId="0" fontId="46" fillId="28" borderId="102" xfId="49" applyFont="1" applyFill="1" applyBorder="1" applyAlignment="1">
      <alignment vertical="center" shrinkToFit="1"/>
    </xf>
    <xf numFmtId="0" fontId="46" fillId="26" borderId="24" xfId="49" applyFont="1" applyFill="1" applyBorder="1" applyAlignment="1">
      <alignment vertical="center"/>
    </xf>
    <xf numFmtId="0" fontId="46" fillId="26" borderId="107" xfId="49" applyFont="1" applyFill="1" applyBorder="1" applyAlignment="1">
      <alignment vertical="center"/>
    </xf>
    <xf numFmtId="0" fontId="46" fillId="26" borderId="108" xfId="49" applyFont="1" applyFill="1" applyBorder="1" applyAlignment="1">
      <alignment vertical="center"/>
    </xf>
    <xf numFmtId="0" fontId="46" fillId="26" borderId="100" xfId="49" applyFont="1" applyFill="1" applyBorder="1" applyAlignment="1">
      <alignment vertical="center" shrinkToFit="1"/>
    </xf>
    <xf numFmtId="0" fontId="46" fillId="26" borderId="108" xfId="49" applyFont="1" applyFill="1" applyBorder="1" applyAlignment="1">
      <alignment vertical="center" shrinkToFit="1"/>
    </xf>
    <xf numFmtId="0" fontId="7" fillId="28" borderId="97" xfId="49" applyFont="1" applyFill="1" applyBorder="1" applyAlignment="1">
      <alignment horizontal="right" vertical="center" shrinkToFit="1"/>
    </xf>
    <xf numFmtId="0" fontId="7" fillId="28" borderId="98" xfId="49" applyFont="1" applyFill="1" applyBorder="1" applyAlignment="1">
      <alignment horizontal="right" vertical="center" shrinkToFit="1"/>
    </xf>
    <xf numFmtId="0" fontId="7" fillId="26" borderId="98" xfId="49" applyFont="1" applyFill="1" applyBorder="1" applyAlignment="1">
      <alignment horizontal="right" vertical="center" shrinkToFit="1"/>
    </xf>
    <xf numFmtId="0" fontId="7" fillId="28" borderId="102" xfId="49" applyFont="1" applyFill="1" applyBorder="1" applyAlignment="1">
      <alignment horizontal="right" vertical="center" shrinkToFit="1"/>
    </xf>
    <xf numFmtId="0" fontId="7" fillId="26" borderId="106" xfId="49" applyFont="1" applyFill="1" applyBorder="1" applyAlignment="1">
      <alignment horizontal="right" vertical="center" shrinkToFit="1"/>
    </xf>
    <xf numFmtId="0" fontId="7" fillId="28" borderId="100" xfId="49" applyFont="1" applyFill="1" applyBorder="1" applyAlignment="1">
      <alignment horizontal="right" vertical="center" shrinkToFit="1"/>
    </xf>
    <xf numFmtId="0" fontId="7" fillId="28" borderId="101" xfId="49" applyFont="1" applyFill="1" applyBorder="1" applyAlignment="1">
      <alignment horizontal="right" vertical="center" shrinkToFit="1"/>
    </xf>
    <xf numFmtId="0" fontId="7" fillId="26" borderId="105" xfId="49" applyFont="1" applyFill="1" applyBorder="1" applyAlignment="1">
      <alignment horizontal="right" vertical="center" shrinkToFit="1"/>
    </xf>
    <xf numFmtId="0" fontId="7" fillId="29" borderId="24" xfId="46" applyFont="1" applyFill="1" applyBorder="1" applyAlignment="1" applyProtection="1">
      <alignment horizontal="right" vertical="center" shrinkToFit="1"/>
      <protection locked="0"/>
    </xf>
    <xf numFmtId="0" fontId="7" fillId="29" borderId="37" xfId="46" applyFont="1" applyFill="1" applyBorder="1" applyAlignment="1" applyProtection="1">
      <alignment horizontal="right" vertical="center" shrinkToFit="1"/>
      <protection locked="0"/>
    </xf>
    <xf numFmtId="0" fontId="7" fillId="29" borderId="0" xfId="46" applyFont="1" applyFill="1" applyBorder="1" applyAlignment="1" applyProtection="1">
      <alignment horizontal="right" vertical="center" shrinkToFit="1"/>
      <protection locked="0"/>
    </xf>
    <xf numFmtId="0" fontId="7" fillId="26" borderId="109" xfId="49" applyFont="1" applyFill="1" applyBorder="1" applyAlignment="1">
      <alignment horizontal="right" vertical="center" shrinkToFit="1"/>
    </xf>
    <xf numFmtId="0" fontId="7" fillId="26" borderId="102" xfId="49" applyFont="1" applyFill="1" applyBorder="1" applyAlignment="1">
      <alignment horizontal="right" vertical="center" shrinkToFit="1"/>
    </xf>
    <xf numFmtId="0" fontId="46" fillId="26" borderId="106" xfId="49" applyFont="1" applyFill="1" applyBorder="1" applyAlignment="1">
      <alignment vertical="center" shrinkToFit="1"/>
    </xf>
    <xf numFmtId="0" fontId="46" fillId="26" borderId="110" xfId="49" applyFont="1" applyFill="1" applyBorder="1" applyAlignment="1">
      <alignment vertical="center"/>
    </xf>
    <xf numFmtId="0" fontId="46" fillId="26" borderId="100" xfId="49" applyFont="1" applyFill="1" applyBorder="1" applyAlignment="1">
      <alignment vertical="center"/>
    </xf>
    <xf numFmtId="0" fontId="31" fillId="30" borderId="22" xfId="46" applyFont="1" applyFill="1" applyBorder="1" applyAlignment="1">
      <alignment shrinkToFit="1"/>
    </xf>
    <xf numFmtId="38" fontId="0" fillId="26" borderId="0" xfId="0" applyNumberFormat="1" applyFill="1" applyBorder="1" applyAlignment="1">
      <alignment horizontal="center" vertical="center" shrinkToFit="1"/>
    </xf>
    <xf numFmtId="38" fontId="0" fillId="26" borderId="0" xfId="33" applyFont="1" applyFill="1" applyBorder="1" applyAlignment="1">
      <alignment horizontal="center" vertical="center" shrinkToFit="1"/>
    </xf>
    <xf numFmtId="38" fontId="0" fillId="26" borderId="88" xfId="0" applyNumberFormat="1" applyFill="1" applyBorder="1" applyAlignment="1">
      <alignment horizontal="center" vertical="center" shrinkToFit="1"/>
    </xf>
    <xf numFmtId="38" fontId="0" fillId="26" borderId="103" xfId="0" applyNumberFormat="1" applyFill="1" applyBorder="1" applyAlignment="1">
      <alignment horizontal="center" vertical="center" shrinkToFit="1"/>
    </xf>
    <xf numFmtId="38" fontId="0" fillId="26" borderId="24" xfId="0" applyNumberFormat="1" applyFill="1" applyBorder="1" applyAlignment="1">
      <alignment horizontal="center" vertical="center" shrinkToFit="1"/>
    </xf>
    <xf numFmtId="38" fontId="0" fillId="26" borderId="81" xfId="33" applyFont="1" applyFill="1" applyBorder="1" applyAlignment="1">
      <alignment horizontal="center" vertical="center" shrinkToFit="1"/>
    </xf>
    <xf numFmtId="38" fontId="0" fillId="26" borderId="79" xfId="0" applyNumberFormat="1" applyFill="1" applyBorder="1" applyAlignment="1">
      <alignment horizontal="center" vertical="center" shrinkToFit="1"/>
    </xf>
    <xf numFmtId="38" fontId="0" fillId="26" borderId="84" xfId="0" applyNumberFormat="1" applyFill="1" applyBorder="1" applyAlignment="1">
      <alignment horizontal="center" vertical="center" shrinkToFit="1"/>
    </xf>
    <xf numFmtId="38" fontId="0" fillId="26" borderId="103" xfId="33" applyFont="1" applyFill="1" applyBorder="1" applyAlignment="1">
      <alignment horizontal="center" vertical="center" shrinkToFit="1"/>
    </xf>
    <xf numFmtId="0" fontId="6" fillId="24" borderId="89" xfId="46" applyFont="1" applyFill="1" applyBorder="1" applyAlignment="1">
      <alignment vertical="center" shrinkToFit="1"/>
    </xf>
    <xf numFmtId="176" fontId="6" fillId="26" borderId="89" xfId="33" applyNumberFormat="1" applyFont="1" applyFill="1" applyBorder="1" applyAlignment="1">
      <alignment vertical="center" shrinkToFit="1"/>
    </xf>
    <xf numFmtId="0" fontId="7" fillId="26" borderId="89" xfId="46" applyFont="1" applyFill="1" applyBorder="1" applyAlignment="1">
      <alignment vertical="center" shrinkToFit="1"/>
    </xf>
    <xf numFmtId="177" fontId="7" fillId="26" borderId="89" xfId="46" applyNumberFormat="1" applyFont="1" applyFill="1" applyBorder="1" applyAlignment="1">
      <alignment horizontal="left" vertical="center" shrinkToFit="1"/>
    </xf>
    <xf numFmtId="38" fontId="0" fillId="26" borderId="46" xfId="33" applyFont="1" applyFill="1" applyBorder="1" applyAlignment="1">
      <alignment horizontal="center" vertical="center" shrinkToFit="1"/>
    </xf>
    <xf numFmtId="38" fontId="0" fillId="26" borderId="48" xfId="33" applyFont="1" applyFill="1" applyBorder="1" applyAlignment="1">
      <alignment horizontal="center" vertical="center" shrinkToFit="1"/>
    </xf>
    <xf numFmtId="38" fontId="0" fillId="26" borderId="50" xfId="0" applyNumberFormat="1" applyFill="1" applyBorder="1" applyAlignment="1">
      <alignment horizontal="center" vertical="center" shrinkToFit="1"/>
    </xf>
    <xf numFmtId="38" fontId="0" fillId="26" borderId="85" xfId="0" applyNumberFormat="1" applyFill="1" applyBorder="1" applyAlignment="1">
      <alignment horizontal="center" vertical="center" shrinkToFit="1"/>
    </xf>
    <xf numFmtId="38" fontId="0" fillId="26" borderId="85" xfId="33" applyFont="1" applyFill="1" applyBorder="1" applyAlignment="1">
      <alignment horizontal="center" vertical="center" shrinkToFit="1"/>
    </xf>
    <xf numFmtId="38" fontId="0" fillId="26" borderId="49" xfId="33" applyFont="1" applyFill="1" applyBorder="1" applyAlignment="1">
      <alignment horizontal="center" vertical="center" shrinkToFit="1"/>
    </xf>
    <xf numFmtId="38" fontId="0" fillId="26" borderId="76" xfId="0" applyNumberFormat="1" applyFill="1" applyBorder="1" applyAlignment="1">
      <alignment horizontal="center" vertical="center" shrinkToFit="1"/>
    </xf>
    <xf numFmtId="38" fontId="0" fillId="26" borderId="46" xfId="0" applyNumberFormat="1" applyFill="1" applyBorder="1" applyAlignment="1">
      <alignment horizontal="center" vertical="center" shrinkToFit="1"/>
    </xf>
    <xf numFmtId="38" fontId="0" fillId="26" borderId="48" xfId="0" applyNumberFormat="1" applyFill="1" applyBorder="1" applyAlignment="1">
      <alignment horizontal="center" vertical="center" shrinkToFit="1"/>
    </xf>
    <xf numFmtId="38" fontId="0" fillId="26" borderId="104" xfId="0" applyNumberFormat="1" applyFill="1" applyBorder="1" applyAlignment="1">
      <alignment horizontal="center" vertical="center" shrinkToFit="1"/>
    </xf>
    <xf numFmtId="38" fontId="0" fillId="26" borderId="49" xfId="0" applyNumberFormat="1" applyFill="1" applyBorder="1" applyAlignment="1">
      <alignment horizontal="center" vertical="center" shrinkToFit="1"/>
    </xf>
    <xf numFmtId="38" fontId="0" fillId="26" borderId="0" xfId="0" applyNumberFormat="1" applyFill="1" applyBorder="1" applyAlignment="1">
      <alignment horizontal="center" vertical="center" shrinkToFit="1"/>
    </xf>
    <xf numFmtId="0" fontId="7" fillId="24" borderId="55" xfId="46" applyFont="1" applyFill="1" applyBorder="1" applyAlignment="1">
      <alignment horizontal="center" vertical="center" shrinkToFit="1"/>
    </xf>
    <xf numFmtId="0" fontId="7" fillId="24" borderId="42" xfId="46" applyFont="1" applyFill="1" applyBorder="1" applyAlignment="1">
      <alignment horizontal="center" vertical="center" shrinkToFit="1"/>
    </xf>
    <xf numFmtId="0" fontId="7" fillId="24" borderId="45" xfId="46" applyFont="1" applyFill="1" applyBorder="1" applyAlignment="1">
      <alignment horizontal="center" vertical="center" shrinkToFit="1"/>
    </xf>
    <xf numFmtId="0" fontId="7" fillId="24" borderId="54" xfId="46" applyFont="1" applyFill="1" applyBorder="1" applyAlignment="1">
      <alignment horizontal="center" vertical="center" shrinkToFit="1"/>
    </xf>
    <xf numFmtId="0" fontId="7" fillId="24" borderId="10" xfId="46" applyFont="1" applyFill="1" applyBorder="1" applyAlignment="1">
      <alignment horizontal="center" vertical="center" shrinkToFit="1"/>
    </xf>
    <xf numFmtId="0" fontId="6" fillId="24" borderId="21" xfId="46" applyFont="1" applyFill="1" applyBorder="1" applyAlignment="1">
      <alignment horizontal="center" vertical="center" shrinkToFit="1"/>
    </xf>
    <xf numFmtId="0" fontId="6" fillId="24" borderId="19" xfId="46" applyFont="1" applyFill="1" applyBorder="1" applyAlignment="1">
      <alignment horizontal="center" vertical="center" shrinkToFit="1"/>
    </xf>
    <xf numFmtId="0" fontId="6" fillId="24" borderId="41" xfId="46" applyFont="1" applyFill="1" applyBorder="1" applyAlignment="1">
      <alignment horizontal="center" vertical="center" shrinkToFit="1"/>
    </xf>
    <xf numFmtId="0" fontId="6" fillId="24" borderId="18" xfId="46" applyFont="1" applyFill="1" applyBorder="1" applyAlignment="1">
      <alignment horizontal="center" vertical="center" shrinkToFit="1"/>
    </xf>
    <xf numFmtId="0" fontId="7" fillId="24" borderId="56" xfId="46" applyFont="1" applyFill="1" applyBorder="1" applyAlignment="1">
      <alignment horizontal="right" vertical="center" shrinkToFit="1"/>
    </xf>
    <xf numFmtId="0" fontId="7" fillId="24" borderId="57" xfId="46" applyFont="1" applyFill="1" applyBorder="1" applyAlignment="1">
      <alignment horizontal="right" vertical="center" shrinkToFit="1"/>
    </xf>
    <xf numFmtId="0" fontId="7" fillId="24" borderId="58" xfId="46" applyFont="1" applyFill="1" applyBorder="1" applyAlignment="1">
      <alignment horizontal="right" vertical="center" shrinkToFit="1"/>
    </xf>
    <xf numFmtId="0" fontId="7" fillId="24" borderId="59" xfId="46" applyFont="1" applyFill="1" applyBorder="1" applyAlignment="1">
      <alignment horizontal="right" vertical="center" shrinkToFit="1"/>
    </xf>
    <xf numFmtId="0" fontId="7" fillId="24" borderId="60" xfId="46" applyFont="1" applyFill="1" applyBorder="1" applyAlignment="1">
      <alignment horizontal="right" vertical="center" shrinkToFit="1"/>
    </xf>
    <xf numFmtId="0" fontId="7" fillId="24" borderId="61" xfId="46" applyFont="1" applyFill="1" applyBorder="1" applyAlignment="1">
      <alignment horizontal="right" vertical="center" shrinkToFit="1"/>
    </xf>
    <xf numFmtId="0" fontId="7" fillId="24" borderId="62" xfId="46" applyFont="1" applyFill="1" applyBorder="1" applyAlignment="1">
      <alignment horizontal="right" vertical="center" shrinkToFit="1"/>
    </xf>
    <xf numFmtId="0" fontId="7" fillId="24" borderId="63" xfId="46" applyFont="1" applyFill="1" applyBorder="1" applyAlignment="1">
      <alignment horizontal="right" vertical="center" shrinkToFit="1"/>
    </xf>
    <xf numFmtId="0" fontId="7" fillId="24" borderId="64" xfId="46" applyFont="1" applyFill="1" applyBorder="1" applyAlignment="1">
      <alignment horizontal="right" vertical="center" shrinkToFit="1"/>
    </xf>
    <xf numFmtId="0" fontId="6" fillId="26" borderId="47" xfId="46" applyFont="1" applyFill="1" applyBorder="1" applyAlignment="1">
      <alignment horizontal="left" vertical="center" shrinkToFit="1"/>
    </xf>
    <xf numFmtId="0" fontId="6" fillId="26" borderId="37" xfId="46" applyFont="1" applyFill="1" applyBorder="1" applyAlignment="1">
      <alignment horizontal="left" vertical="center" shrinkToFit="1"/>
    </xf>
    <xf numFmtId="176" fontId="6" fillId="26" borderId="37" xfId="46" applyNumberFormat="1" applyFont="1" applyFill="1" applyBorder="1" applyAlignment="1">
      <alignment horizontal="left" vertical="center" shrinkToFit="1"/>
    </xf>
    <xf numFmtId="176" fontId="6" fillId="26" borderId="54" xfId="46" applyNumberFormat="1" applyFont="1" applyFill="1" applyBorder="1" applyAlignment="1">
      <alignment horizontal="left" vertical="center" shrinkToFit="1"/>
    </xf>
    <xf numFmtId="0" fontId="45" fillId="24" borderId="47" xfId="46" applyFont="1" applyFill="1" applyBorder="1" applyAlignment="1">
      <alignment horizontal="center" vertical="center" shrinkToFit="1"/>
    </xf>
    <xf numFmtId="0" fontId="45" fillId="24" borderId="37" xfId="46" applyFont="1" applyFill="1" applyBorder="1" applyAlignment="1">
      <alignment horizontal="center" vertical="center" shrinkToFit="1"/>
    </xf>
    <xf numFmtId="0" fontId="45" fillId="24" borderId="54" xfId="46" applyFont="1" applyFill="1" applyBorder="1" applyAlignment="1">
      <alignment horizontal="center" vertical="center" shrinkToFit="1"/>
    </xf>
    <xf numFmtId="0" fontId="45" fillId="24" borderId="20" xfId="46" applyFont="1" applyFill="1" applyBorder="1" applyAlignment="1">
      <alignment horizontal="center" vertical="center" shrinkToFit="1"/>
    </xf>
    <xf numFmtId="0" fontId="45" fillId="24" borderId="19" xfId="46" applyFont="1" applyFill="1" applyBorder="1" applyAlignment="1">
      <alignment horizontal="center" vertical="center" shrinkToFit="1"/>
    </xf>
    <xf numFmtId="0" fontId="45" fillId="24" borderId="18" xfId="46" applyFont="1" applyFill="1" applyBorder="1" applyAlignment="1">
      <alignment horizontal="center" vertical="center" shrinkToFit="1"/>
    </xf>
    <xf numFmtId="0" fontId="6" fillId="24" borderId="47" xfId="46" applyFont="1" applyFill="1" applyBorder="1" applyAlignment="1">
      <alignment horizontal="center" vertical="center" shrinkToFit="1"/>
    </xf>
    <xf numFmtId="0" fontId="6" fillId="24" borderId="37" xfId="46" applyFont="1" applyFill="1" applyBorder="1" applyAlignment="1">
      <alignment horizontal="center" vertical="center" shrinkToFit="1"/>
    </xf>
    <xf numFmtId="0" fontId="6" fillId="24" borderId="55" xfId="46" applyFont="1" applyFill="1" applyBorder="1" applyAlignment="1">
      <alignment horizontal="center" vertical="center" shrinkToFit="1"/>
    </xf>
    <xf numFmtId="0" fontId="6" fillId="24" borderId="44" xfId="46" applyFont="1" applyFill="1" applyBorder="1" applyAlignment="1">
      <alignment horizontal="center" vertical="center" shrinkToFit="1"/>
    </xf>
    <xf numFmtId="0" fontId="6" fillId="24" borderId="54" xfId="46" applyFont="1" applyFill="1" applyBorder="1" applyAlignment="1">
      <alignment horizontal="center" vertical="center" shrinkToFit="1"/>
    </xf>
    <xf numFmtId="0" fontId="6" fillId="24" borderId="20" xfId="46" applyFont="1" applyFill="1" applyBorder="1" applyAlignment="1">
      <alignment horizontal="center" vertical="center" shrinkToFit="1"/>
    </xf>
    <xf numFmtId="0" fontId="7" fillId="24" borderId="65" xfId="46" applyFont="1" applyFill="1" applyBorder="1" applyAlignment="1">
      <alignment horizontal="right" vertical="center" shrinkToFit="1"/>
    </xf>
    <xf numFmtId="0" fontId="7" fillId="24" borderId="66" xfId="46" applyFont="1" applyFill="1" applyBorder="1" applyAlignment="1">
      <alignment horizontal="right" vertical="center" shrinkToFit="1"/>
    </xf>
    <xf numFmtId="0" fontId="7" fillId="24" borderId="67" xfId="46" applyFont="1" applyFill="1" applyBorder="1" applyAlignment="1">
      <alignment horizontal="right" vertical="center" shrinkToFit="1"/>
    </xf>
    <xf numFmtId="0" fontId="7" fillId="24" borderId="68" xfId="46" applyFont="1" applyFill="1" applyBorder="1" applyAlignment="1">
      <alignment horizontal="right" vertical="center" shrinkToFit="1"/>
    </xf>
    <xf numFmtId="0" fontId="7" fillId="24" borderId="69" xfId="46" applyFont="1" applyFill="1" applyBorder="1" applyAlignment="1">
      <alignment horizontal="right" vertical="center" shrinkToFit="1"/>
    </xf>
    <xf numFmtId="0" fontId="6" fillId="26" borderId="25" xfId="46" applyFont="1" applyFill="1" applyBorder="1" applyAlignment="1">
      <alignment horizontal="left" vertical="center" shrinkToFit="1"/>
    </xf>
    <xf numFmtId="0" fontId="6" fillId="26" borderId="0" xfId="46" applyFont="1" applyFill="1" applyBorder="1" applyAlignment="1">
      <alignment horizontal="left" vertical="center" shrinkToFit="1"/>
    </xf>
    <xf numFmtId="176" fontId="6" fillId="26" borderId="0" xfId="46" applyNumberFormat="1" applyFont="1" applyFill="1" applyBorder="1" applyAlignment="1">
      <alignment horizontal="left" vertical="center" shrinkToFit="1"/>
    </xf>
    <xf numFmtId="176" fontId="6" fillId="26" borderId="10" xfId="46" applyNumberFormat="1" applyFont="1" applyFill="1" applyBorder="1" applyAlignment="1">
      <alignment horizontal="left" vertical="center" shrinkToFit="1"/>
    </xf>
    <xf numFmtId="0" fontId="7" fillId="24" borderId="43" xfId="46" applyFont="1" applyFill="1" applyBorder="1" applyAlignment="1">
      <alignment horizontal="right" vertical="center" shrinkToFit="1"/>
    </xf>
    <xf numFmtId="0" fontId="7" fillId="24" borderId="42" xfId="46" applyFont="1" applyFill="1" applyBorder="1" applyAlignment="1">
      <alignment horizontal="right" vertical="center" shrinkToFit="1"/>
    </xf>
    <xf numFmtId="0" fontId="7" fillId="24" borderId="45" xfId="46" applyFont="1" applyFill="1" applyBorder="1" applyAlignment="1">
      <alignment horizontal="right" vertical="center" shrinkToFit="1"/>
    </xf>
    <xf numFmtId="0" fontId="6" fillId="26" borderId="30" xfId="46" applyFont="1" applyFill="1" applyBorder="1" applyAlignment="1">
      <alignment horizontal="left" vertical="center" shrinkToFit="1"/>
    </xf>
    <xf numFmtId="0" fontId="6" fillId="26" borderId="103" xfId="46" applyFont="1" applyFill="1" applyBorder="1" applyAlignment="1">
      <alignment horizontal="left" vertical="center" shrinkToFit="1"/>
    </xf>
    <xf numFmtId="176" fontId="6" fillId="26" borderId="103" xfId="46" applyNumberFormat="1" applyFont="1" applyFill="1" applyBorder="1" applyAlignment="1">
      <alignment horizontal="left" vertical="center" shrinkToFit="1"/>
    </xf>
    <xf numFmtId="176" fontId="6" fillId="26" borderId="29" xfId="46" applyNumberFormat="1" applyFont="1" applyFill="1" applyBorder="1" applyAlignment="1">
      <alignment horizontal="left" vertical="center" shrinkToFit="1"/>
    </xf>
    <xf numFmtId="0" fontId="7" fillId="24" borderId="43" xfId="46" applyFont="1" applyFill="1" applyBorder="1" applyAlignment="1">
      <alignment horizontal="center" vertical="center" shrinkToFit="1"/>
    </xf>
    <xf numFmtId="0" fontId="7" fillId="24" borderId="29" xfId="46" applyFont="1" applyFill="1" applyBorder="1" applyAlignment="1">
      <alignment horizontal="center" vertical="center" shrinkToFit="1"/>
    </xf>
    <xf numFmtId="0" fontId="7" fillId="24" borderId="36" xfId="46" applyFont="1" applyFill="1" applyBorder="1" applyAlignment="1">
      <alignment horizontal="center" vertical="center" shrinkToFit="1"/>
    </xf>
    <xf numFmtId="179" fontId="33" fillId="26" borderId="47" xfId="46" applyNumberFormat="1" applyFont="1" applyFill="1" applyBorder="1" applyAlignment="1">
      <alignment horizontal="center" vertical="center" shrinkToFit="1"/>
    </xf>
    <xf numFmtId="179" fontId="33" fillId="26" borderId="37" xfId="46" applyNumberFormat="1" applyFont="1" applyFill="1" applyBorder="1" applyAlignment="1">
      <alignment horizontal="center" vertical="center" shrinkToFit="1"/>
    </xf>
    <xf numFmtId="179" fontId="33" fillId="26" borderId="54" xfId="46" applyNumberFormat="1" applyFont="1" applyFill="1" applyBorder="1" applyAlignment="1">
      <alignment horizontal="center" vertical="center" shrinkToFit="1"/>
    </xf>
    <xf numFmtId="179" fontId="33" fillId="26" borderId="25" xfId="46" applyNumberFormat="1" applyFont="1" applyFill="1" applyBorder="1" applyAlignment="1">
      <alignment horizontal="center" vertical="center" shrinkToFit="1"/>
    </xf>
    <xf numFmtId="179" fontId="33" fillId="26" borderId="0" xfId="46" applyNumberFormat="1" applyFont="1" applyFill="1" applyBorder="1" applyAlignment="1">
      <alignment horizontal="center" vertical="center" shrinkToFit="1"/>
    </xf>
    <xf numFmtId="179" fontId="33" fillId="26" borderId="10" xfId="46" applyNumberFormat="1" applyFont="1" applyFill="1" applyBorder="1" applyAlignment="1">
      <alignment horizontal="center" vertical="center" shrinkToFit="1"/>
    </xf>
    <xf numFmtId="0" fontId="7" fillId="26" borderId="23" xfId="46" applyFont="1" applyFill="1" applyBorder="1" applyAlignment="1">
      <alignment horizontal="center" vertical="center" shrinkToFit="1"/>
    </xf>
    <xf numFmtId="0" fontId="7" fillId="26" borderId="0" xfId="46" applyFont="1" applyFill="1" applyAlignment="1">
      <alignment horizontal="center" vertical="center" shrinkToFit="1"/>
    </xf>
    <xf numFmtId="0" fontId="7" fillId="24" borderId="41" xfId="46" applyFont="1" applyFill="1" applyBorder="1" applyAlignment="1">
      <alignment horizontal="right" vertical="center" shrinkToFit="1"/>
    </xf>
    <xf numFmtId="0" fontId="7" fillId="24" borderId="70" xfId="46" applyFont="1" applyFill="1" applyBorder="1" applyAlignment="1">
      <alignment horizontal="right" vertical="center" shrinkToFit="1"/>
    </xf>
    <xf numFmtId="0" fontId="7" fillId="24" borderId="71" xfId="46" applyFont="1" applyFill="1" applyBorder="1" applyAlignment="1">
      <alignment horizontal="right" vertical="center" shrinkToFit="1"/>
    </xf>
    <xf numFmtId="0" fontId="7" fillId="24" borderId="72" xfId="46" applyFont="1" applyFill="1" applyBorder="1" applyAlignment="1">
      <alignment horizontal="right" vertical="center" shrinkToFit="1"/>
    </xf>
    <xf numFmtId="0" fontId="7" fillId="24" borderId="73" xfId="46" applyFont="1" applyFill="1" applyBorder="1" applyAlignment="1">
      <alignment horizontal="right" vertical="center" shrinkToFit="1"/>
    </xf>
    <xf numFmtId="0" fontId="7" fillId="24" borderId="74" xfId="46" applyFont="1" applyFill="1" applyBorder="1" applyAlignment="1">
      <alignment horizontal="right" vertical="center" shrinkToFit="1"/>
    </xf>
    <xf numFmtId="178" fontId="43" fillId="26" borderId="88" xfId="49" applyNumberFormat="1" applyFont="1" applyFill="1" applyBorder="1" applyAlignment="1">
      <alignment horizontal="center" vertical="center" shrinkToFit="1"/>
    </xf>
    <xf numFmtId="178" fontId="43" fillId="26" borderId="87" xfId="49" applyNumberFormat="1" applyFont="1" applyFill="1" applyBorder="1" applyAlignment="1">
      <alignment horizontal="center" vertical="center" shrinkToFit="1"/>
    </xf>
    <xf numFmtId="178" fontId="43" fillId="26" borderId="86" xfId="49" applyNumberFormat="1" applyFont="1" applyFill="1" applyBorder="1" applyAlignment="1">
      <alignment horizontal="center" vertical="center" shrinkToFit="1"/>
    </xf>
    <xf numFmtId="178" fontId="43" fillId="26" borderId="95" xfId="49" applyNumberFormat="1" applyFont="1" applyFill="1" applyBorder="1" applyAlignment="1">
      <alignment horizontal="center" vertical="center" shrinkToFit="1"/>
    </xf>
    <xf numFmtId="178" fontId="43" fillId="26" borderId="90" xfId="49" applyNumberFormat="1" applyFont="1" applyFill="1" applyBorder="1" applyAlignment="1">
      <alignment horizontal="center" vertical="center" shrinkToFit="1"/>
    </xf>
    <xf numFmtId="178" fontId="43" fillId="26" borderId="91" xfId="49" applyNumberFormat="1" applyFont="1" applyFill="1" applyBorder="1" applyAlignment="1">
      <alignment horizontal="center" vertical="center" shrinkToFit="1"/>
    </xf>
    <xf numFmtId="38" fontId="11" fillId="26" borderId="76" xfId="33" applyFont="1" applyFill="1" applyBorder="1" applyAlignment="1">
      <alignment horizontal="center" vertical="center" shrinkToFit="1"/>
    </xf>
    <xf numFmtId="38" fontId="11" fillId="26" borderId="46" xfId="33" applyFont="1" applyFill="1" applyBorder="1" applyAlignment="1">
      <alignment horizontal="center" vertical="center" shrinkToFit="1"/>
    </xf>
    <xf numFmtId="38" fontId="11" fillId="26" borderId="48" xfId="33" applyFont="1" applyFill="1" applyBorder="1" applyAlignment="1">
      <alignment horizontal="center" vertical="center" shrinkToFit="1"/>
    </xf>
    <xf numFmtId="0" fontId="11" fillId="26" borderId="50" xfId="49" applyFont="1" applyFill="1" applyBorder="1" applyAlignment="1">
      <alignment horizontal="center" vertical="center"/>
    </xf>
    <xf numFmtId="0" fontId="11" fillId="26" borderId="104" xfId="49" applyFont="1" applyFill="1" applyBorder="1" applyAlignment="1">
      <alignment horizontal="center" vertical="center"/>
    </xf>
    <xf numFmtId="176" fontId="11" fillId="26" borderId="104" xfId="49" applyNumberFormat="1" applyFont="1" applyFill="1" applyBorder="1" applyAlignment="1">
      <alignment horizontal="center" vertical="center"/>
    </xf>
    <xf numFmtId="0" fontId="11" fillId="26" borderId="49" xfId="49" applyFont="1" applyFill="1" applyBorder="1" applyAlignment="1">
      <alignment horizontal="center" vertical="center"/>
    </xf>
    <xf numFmtId="38" fontId="11" fillId="26" borderId="92" xfId="33" applyFont="1" applyFill="1" applyBorder="1" applyAlignment="1">
      <alignment horizontal="center" vertical="center" shrinkToFit="1"/>
    </xf>
    <xf numFmtId="38" fontId="11" fillId="26" borderId="93" xfId="33" applyFont="1" applyFill="1" applyBorder="1" applyAlignment="1">
      <alignment horizontal="center" vertical="center" shrinkToFit="1"/>
    </xf>
    <xf numFmtId="38" fontId="11" fillId="26" borderId="94" xfId="33" applyFont="1" applyFill="1" applyBorder="1" applyAlignment="1">
      <alignment horizontal="center" vertical="center" shrinkToFit="1"/>
    </xf>
    <xf numFmtId="0" fontId="11" fillId="26" borderId="76" xfId="49" applyFont="1" applyFill="1" applyBorder="1" applyAlignment="1">
      <alignment horizontal="center" vertical="center"/>
    </xf>
    <xf numFmtId="0" fontId="11" fillId="26" borderId="46" xfId="49" applyFont="1" applyFill="1" applyBorder="1" applyAlignment="1">
      <alignment horizontal="center" vertical="center"/>
    </xf>
    <xf numFmtId="176" fontId="11" fillId="26" borderId="46" xfId="49" applyNumberFormat="1" applyFont="1" applyFill="1" applyBorder="1" applyAlignment="1">
      <alignment horizontal="center" vertical="center"/>
    </xf>
    <xf numFmtId="0" fontId="11" fillId="26" borderId="48" xfId="49" applyFont="1" applyFill="1" applyBorder="1" applyAlignment="1">
      <alignment horizontal="center" vertical="center"/>
    </xf>
    <xf numFmtId="0" fontId="47" fillId="26" borderId="0" xfId="49" applyFont="1" applyFill="1" applyBorder="1" applyAlignment="1">
      <alignment horizontal="left" vertical="center" shrinkToFit="1"/>
    </xf>
    <xf numFmtId="0" fontId="45" fillId="24" borderId="47" xfId="46" applyFont="1" applyFill="1" applyBorder="1" applyAlignment="1">
      <alignment horizontal="left" vertical="center" shrinkToFit="1"/>
    </xf>
    <xf numFmtId="0" fontId="45" fillId="24" borderId="54" xfId="46" applyFont="1" applyFill="1" applyBorder="1" applyAlignment="1">
      <alignment horizontal="left" vertical="center" shrinkToFit="1"/>
    </xf>
    <xf numFmtId="0" fontId="45" fillId="24" borderId="20" xfId="46" applyFont="1" applyFill="1" applyBorder="1" applyAlignment="1">
      <alignment horizontal="left" vertical="center" shrinkToFit="1"/>
    </xf>
    <xf numFmtId="0" fontId="45" fillId="24" borderId="18" xfId="46" applyFont="1" applyFill="1" applyBorder="1" applyAlignment="1">
      <alignment horizontal="left" vertical="center" shrinkToFit="1"/>
    </xf>
    <xf numFmtId="0" fontId="6" fillId="26" borderId="25" xfId="46" applyFont="1" applyFill="1" applyBorder="1" applyAlignment="1">
      <alignment horizontal="center" vertical="center" shrinkToFit="1"/>
    </xf>
    <xf numFmtId="0" fontId="6" fillId="26" borderId="0" xfId="46" applyFont="1" applyFill="1" applyBorder="1" applyAlignment="1">
      <alignment horizontal="center" vertical="center" shrinkToFit="1"/>
    </xf>
    <xf numFmtId="176" fontId="6" fillId="26" borderId="0" xfId="46" applyNumberFormat="1" applyFont="1" applyFill="1" applyBorder="1" applyAlignment="1">
      <alignment horizontal="center" vertical="center" shrinkToFit="1"/>
    </xf>
    <xf numFmtId="176" fontId="6" fillId="26" borderId="10" xfId="46" applyNumberFormat="1" applyFont="1" applyFill="1" applyBorder="1" applyAlignment="1">
      <alignment horizontal="center" vertical="center" shrinkToFit="1"/>
    </xf>
    <xf numFmtId="0" fontId="6" fillId="26" borderId="35" xfId="46" applyFont="1" applyFill="1" applyBorder="1" applyAlignment="1">
      <alignment horizontal="center" vertical="center" shrinkToFit="1"/>
    </xf>
    <xf numFmtId="0" fontId="6" fillId="26" borderId="84" xfId="46" applyFont="1" applyFill="1" applyBorder="1" applyAlignment="1">
      <alignment horizontal="center" vertical="center" shrinkToFit="1"/>
    </xf>
    <xf numFmtId="0" fontId="11" fillId="26" borderId="84" xfId="49" applyFont="1" applyFill="1" applyBorder="1" applyAlignment="1">
      <alignment horizontal="center" vertical="center"/>
    </xf>
    <xf numFmtId="0" fontId="11" fillId="26" borderId="36" xfId="49" applyFont="1" applyFill="1" applyBorder="1" applyAlignment="1">
      <alignment horizontal="center" vertical="center"/>
    </xf>
    <xf numFmtId="0" fontId="6" fillId="24" borderId="25" xfId="46" applyFont="1" applyFill="1" applyBorder="1" applyAlignment="1">
      <alignment horizontal="center" vertical="center"/>
    </xf>
    <xf numFmtId="0" fontId="6" fillId="24" borderId="0" xfId="46" applyFont="1" applyFill="1" applyBorder="1" applyAlignment="1">
      <alignment horizontal="center" vertical="center"/>
    </xf>
    <xf numFmtId="0" fontId="6" fillId="24" borderId="10" xfId="46" applyFont="1" applyFill="1" applyBorder="1" applyAlignment="1">
      <alignment horizontal="center" vertical="center"/>
    </xf>
    <xf numFmtId="0" fontId="6" fillId="26" borderId="30" xfId="46" applyFont="1" applyFill="1" applyBorder="1" applyAlignment="1">
      <alignment horizontal="center" vertical="center" shrinkToFit="1"/>
    </xf>
    <xf numFmtId="0" fontId="6" fillId="26" borderId="87" xfId="46" applyFont="1" applyFill="1" applyBorder="1" applyAlignment="1">
      <alignment horizontal="center" vertical="center" shrinkToFit="1"/>
    </xf>
    <xf numFmtId="176" fontId="6" fillId="26" borderId="87" xfId="46" applyNumberFormat="1" applyFont="1" applyFill="1" applyBorder="1" applyAlignment="1">
      <alignment horizontal="center" vertical="center" shrinkToFit="1"/>
    </xf>
    <xf numFmtId="176" fontId="6" fillId="26" borderId="29" xfId="46" applyNumberFormat="1" applyFont="1" applyFill="1" applyBorder="1" applyAlignment="1">
      <alignment horizontal="center" vertical="center" shrinkToFit="1"/>
    </xf>
    <xf numFmtId="176" fontId="6" fillId="26" borderId="103" xfId="46" applyNumberFormat="1" applyFont="1" applyFill="1" applyBorder="1" applyAlignment="1">
      <alignment horizontal="center" vertical="center" shrinkToFit="1"/>
    </xf>
    <xf numFmtId="0" fontId="6" fillId="26" borderId="20" xfId="46" applyFont="1" applyFill="1" applyBorder="1" applyAlignment="1">
      <alignment horizontal="center" vertical="center" shrinkToFit="1"/>
    </xf>
    <xf numFmtId="0" fontId="6" fillId="26" borderId="19" xfId="46" applyFont="1" applyFill="1" applyBorder="1" applyAlignment="1">
      <alignment horizontal="center" vertical="center" shrinkToFit="1"/>
    </xf>
    <xf numFmtId="0" fontId="11" fillId="26" borderId="19" xfId="49" applyFont="1" applyFill="1" applyBorder="1" applyAlignment="1">
      <alignment horizontal="center" vertical="center"/>
    </xf>
    <xf numFmtId="0" fontId="11" fillId="26" borderId="18" xfId="49" applyFont="1" applyFill="1" applyBorder="1" applyAlignment="1">
      <alignment horizontal="center" vertical="center"/>
    </xf>
    <xf numFmtId="0" fontId="7" fillId="24" borderId="31" xfId="46" applyFont="1" applyFill="1" applyBorder="1" applyAlignment="1">
      <alignment horizontal="right" vertical="center" shrinkToFit="1"/>
    </xf>
    <xf numFmtId="0" fontId="7" fillId="24" borderId="0" xfId="46" applyFont="1" applyFill="1" applyBorder="1" applyAlignment="1">
      <alignment horizontal="right" vertical="center" shrinkToFit="1"/>
    </xf>
    <xf numFmtId="0" fontId="7" fillId="24" borderId="19" xfId="46" applyFont="1" applyFill="1" applyBorder="1" applyAlignment="1">
      <alignment horizontal="right" vertical="center" shrinkToFit="1"/>
    </xf>
    <xf numFmtId="38" fontId="11" fillId="26" borderId="76" xfId="49" applyNumberFormat="1" applyFont="1" applyFill="1" applyBorder="1" applyAlignment="1">
      <alignment horizontal="center" vertical="center"/>
    </xf>
    <xf numFmtId="38" fontId="11" fillId="26" borderId="46" xfId="49" applyNumberFormat="1" applyFont="1" applyFill="1" applyBorder="1" applyAlignment="1">
      <alignment horizontal="center" vertical="center"/>
    </xf>
    <xf numFmtId="38" fontId="11" fillId="26" borderId="50" xfId="49" applyNumberFormat="1" applyFont="1" applyFill="1" applyBorder="1" applyAlignment="1">
      <alignment horizontal="center" vertical="center"/>
    </xf>
    <xf numFmtId="38" fontId="11" fillId="26" borderId="104" xfId="49" applyNumberFormat="1" applyFont="1" applyFill="1" applyBorder="1" applyAlignment="1">
      <alignment horizontal="center" vertical="center"/>
    </xf>
    <xf numFmtId="0" fontId="7" fillId="24" borderId="37" xfId="46" applyFont="1" applyFill="1" applyBorder="1" applyAlignment="1">
      <alignment horizontal="center" vertical="center" shrinkToFit="1"/>
    </xf>
    <xf numFmtId="0" fontId="7" fillId="24" borderId="0" xfId="46" applyFont="1" applyFill="1" applyBorder="1" applyAlignment="1">
      <alignment horizontal="center" vertical="center" shrinkToFit="1"/>
    </xf>
    <xf numFmtId="0" fontId="45" fillId="26" borderId="47" xfId="46" applyFont="1" applyFill="1" applyBorder="1" applyAlignment="1">
      <alignment horizontal="left" vertical="center" shrinkToFit="1"/>
    </xf>
    <xf numFmtId="0" fontId="45" fillId="26" borderId="54" xfId="46" applyFont="1" applyFill="1" applyBorder="1" applyAlignment="1">
      <alignment horizontal="left" vertical="center" shrinkToFit="1"/>
    </xf>
    <xf numFmtId="0" fontId="45" fillId="26" borderId="20" xfId="46" applyFont="1" applyFill="1" applyBorder="1" applyAlignment="1">
      <alignment horizontal="left" vertical="center" shrinkToFit="1"/>
    </xf>
    <xf numFmtId="0" fontId="45" fillId="26" borderId="18" xfId="46" applyFont="1" applyFill="1" applyBorder="1" applyAlignment="1">
      <alignment horizontal="left" vertical="center" shrinkToFit="1"/>
    </xf>
    <xf numFmtId="0" fontId="7" fillId="24" borderId="75" xfId="46" applyFont="1" applyFill="1" applyBorder="1" applyAlignment="1">
      <alignment horizontal="right" vertical="center" shrinkToFit="1"/>
    </xf>
    <xf numFmtId="0" fontId="6" fillId="26" borderId="103" xfId="46" applyFont="1" applyFill="1" applyBorder="1" applyAlignment="1">
      <alignment horizontal="center" vertical="center" shrinkToFit="1"/>
    </xf>
    <xf numFmtId="0" fontId="6" fillId="24" borderId="47" xfId="46" applyFont="1" applyFill="1" applyBorder="1" applyAlignment="1">
      <alignment horizontal="center" vertical="center"/>
    </xf>
    <xf numFmtId="0" fontId="6" fillId="24" borderId="37" xfId="46" applyFont="1" applyFill="1" applyBorder="1" applyAlignment="1">
      <alignment horizontal="center" vertical="center"/>
    </xf>
    <xf numFmtId="0" fontId="6" fillId="24" borderId="54" xfId="46" applyFont="1" applyFill="1" applyBorder="1" applyAlignment="1">
      <alignment horizontal="center" vertical="center"/>
    </xf>
    <xf numFmtId="0" fontId="7" fillId="26" borderId="40" xfId="46" applyFont="1" applyFill="1" applyBorder="1" applyAlignment="1">
      <alignment horizontal="center" shrinkToFit="1"/>
    </xf>
    <xf numFmtId="0" fontId="7" fillId="26" borderId="38" xfId="46" applyFont="1" applyFill="1" applyBorder="1" applyAlignment="1">
      <alignment horizontal="center" shrinkToFit="1"/>
    </xf>
    <xf numFmtId="0" fontId="7" fillId="26" borderId="39" xfId="46" applyFont="1" applyFill="1" applyBorder="1" applyAlignment="1">
      <alignment horizontal="center" shrinkToFit="1"/>
    </xf>
    <xf numFmtId="0" fontId="7" fillId="26" borderId="40" xfId="46" applyFont="1" applyFill="1" applyBorder="1" applyAlignment="1">
      <alignment horizontal="center"/>
    </xf>
    <xf numFmtId="0" fontId="7" fillId="26" borderId="39" xfId="46" applyFont="1" applyFill="1" applyBorder="1" applyAlignment="1">
      <alignment horizontal="center"/>
    </xf>
    <xf numFmtId="0" fontId="7" fillId="26" borderId="38" xfId="46" applyFont="1" applyFill="1" applyBorder="1" applyAlignment="1">
      <alignment horizontal="center"/>
    </xf>
    <xf numFmtId="179" fontId="33" fillId="26" borderId="30" xfId="46" applyNumberFormat="1" applyFont="1" applyFill="1" applyBorder="1" applyAlignment="1">
      <alignment horizontal="center" vertical="center" shrinkToFit="1"/>
    </xf>
    <xf numFmtId="179" fontId="33" fillId="26" borderId="87" xfId="46" applyNumberFormat="1" applyFont="1" applyFill="1" applyBorder="1" applyAlignment="1">
      <alignment horizontal="center" vertical="center" shrinkToFit="1"/>
    </xf>
    <xf numFmtId="179" fontId="33" fillId="26" borderId="29" xfId="46" applyNumberFormat="1" applyFont="1" applyFill="1" applyBorder="1" applyAlignment="1">
      <alignment horizontal="center" vertical="center" shrinkToFit="1"/>
    </xf>
    <xf numFmtId="0" fontId="7" fillId="26" borderId="28" xfId="46" applyFont="1" applyFill="1" applyBorder="1" applyAlignment="1">
      <alignment horizontal="center" shrinkToFit="1"/>
    </xf>
    <xf numFmtId="0" fontId="7" fillId="26" borderId="27" xfId="46" applyFont="1" applyFill="1" applyBorder="1" applyAlignment="1">
      <alignment horizontal="center" shrinkToFit="1"/>
    </xf>
    <xf numFmtId="0" fontId="7" fillId="24" borderId="31" xfId="46" applyFont="1" applyFill="1" applyBorder="1" applyAlignment="1">
      <alignment horizontal="center" vertical="center" shrinkToFit="1"/>
    </xf>
    <xf numFmtId="0" fontId="7" fillId="24" borderId="33" xfId="46" applyFont="1" applyFill="1" applyBorder="1" applyAlignment="1">
      <alignment horizontal="center" vertical="center" shrinkToFit="1"/>
    </xf>
    <xf numFmtId="179" fontId="33" fillId="27" borderId="47" xfId="46" applyNumberFormat="1" applyFont="1" applyFill="1" applyBorder="1" applyAlignment="1">
      <alignment horizontal="center" vertical="center" wrapText="1" shrinkToFit="1"/>
    </xf>
    <xf numFmtId="179" fontId="33" fillId="27" borderId="37" xfId="46" applyNumberFormat="1" applyFont="1" applyFill="1" applyBorder="1" applyAlignment="1">
      <alignment horizontal="center" vertical="center" shrinkToFit="1"/>
    </xf>
    <xf numFmtId="179" fontId="33" fillId="27" borderId="54" xfId="46" applyNumberFormat="1" applyFont="1" applyFill="1" applyBorder="1" applyAlignment="1">
      <alignment horizontal="center" vertical="center" shrinkToFit="1"/>
    </xf>
    <xf numFmtId="179" fontId="33" fillId="27" borderId="25" xfId="46" applyNumberFormat="1" applyFont="1" applyFill="1" applyBorder="1" applyAlignment="1">
      <alignment horizontal="center" vertical="center" shrinkToFit="1"/>
    </xf>
    <xf numFmtId="179" fontId="33" fillId="27" borderId="0" xfId="46" applyNumberFormat="1" applyFont="1" applyFill="1" applyBorder="1" applyAlignment="1">
      <alignment horizontal="center" vertical="center" shrinkToFit="1"/>
    </xf>
    <xf numFmtId="179" fontId="33" fillId="27" borderId="10" xfId="46" applyNumberFormat="1" applyFont="1" applyFill="1" applyBorder="1" applyAlignment="1">
      <alignment horizontal="center" vertical="center" shrinkToFit="1"/>
    </xf>
    <xf numFmtId="0" fontId="7" fillId="24" borderId="56" xfId="46" applyFont="1" applyFill="1" applyBorder="1" applyAlignment="1">
      <alignment horizontal="center" vertical="center" shrinkToFit="1"/>
    </xf>
    <xf numFmtId="0" fontId="7" fillId="24" borderId="57" xfId="46" applyFont="1" applyFill="1" applyBorder="1" applyAlignment="1">
      <alignment horizontal="center" vertical="center" shrinkToFit="1"/>
    </xf>
    <xf numFmtId="0" fontId="7" fillId="24" borderId="58" xfId="46" applyFont="1" applyFill="1" applyBorder="1" applyAlignment="1">
      <alignment horizontal="center" vertical="center" shrinkToFit="1"/>
    </xf>
    <xf numFmtId="0" fontId="7" fillId="24" borderId="59" xfId="46" applyFont="1" applyFill="1" applyBorder="1" applyAlignment="1">
      <alignment horizontal="center" vertical="center" shrinkToFit="1"/>
    </xf>
    <xf numFmtId="0" fontId="7" fillId="24" borderId="60" xfId="46" applyFont="1" applyFill="1" applyBorder="1" applyAlignment="1">
      <alignment horizontal="center" vertical="center" shrinkToFit="1"/>
    </xf>
    <xf numFmtId="0" fontId="7" fillId="24" borderId="61" xfId="46" applyFont="1" applyFill="1" applyBorder="1" applyAlignment="1">
      <alignment horizontal="center" vertical="center" shrinkToFit="1"/>
    </xf>
    <xf numFmtId="0" fontId="7" fillId="24" borderId="62" xfId="46" applyFont="1" applyFill="1" applyBorder="1" applyAlignment="1">
      <alignment horizontal="center" vertical="center" shrinkToFit="1"/>
    </xf>
    <xf numFmtId="0" fontId="7" fillId="24" borderId="63" xfId="46" applyFont="1" applyFill="1" applyBorder="1" applyAlignment="1">
      <alignment horizontal="center" vertical="center" shrinkToFit="1"/>
    </xf>
    <xf numFmtId="0" fontId="7" fillId="24" borderId="64" xfId="46" applyFont="1" applyFill="1" applyBorder="1" applyAlignment="1">
      <alignment horizontal="center" vertical="center" shrinkToFit="1"/>
    </xf>
    <xf numFmtId="0" fontId="7" fillId="24" borderId="65" xfId="46" applyFont="1" applyFill="1" applyBorder="1" applyAlignment="1">
      <alignment horizontal="center" vertical="center" shrinkToFit="1"/>
    </xf>
    <xf numFmtId="0" fontId="7" fillId="24" borderId="66" xfId="46" applyFont="1" applyFill="1" applyBorder="1" applyAlignment="1">
      <alignment horizontal="center" vertical="center" shrinkToFit="1"/>
    </xf>
    <xf numFmtId="0" fontId="7" fillId="24" borderId="67" xfId="46" applyFont="1" applyFill="1" applyBorder="1" applyAlignment="1">
      <alignment horizontal="center" vertical="center" shrinkToFit="1"/>
    </xf>
    <xf numFmtId="0" fontId="7" fillId="24" borderId="68" xfId="46" applyFont="1" applyFill="1" applyBorder="1" applyAlignment="1">
      <alignment horizontal="center" vertical="center" shrinkToFit="1"/>
    </xf>
    <xf numFmtId="0" fontId="7" fillId="24" borderId="69" xfId="46" applyFont="1" applyFill="1" applyBorder="1" applyAlignment="1">
      <alignment horizontal="center" vertical="center" shrinkToFit="1"/>
    </xf>
    <xf numFmtId="0" fontId="7" fillId="24" borderId="19" xfId="46" applyFont="1" applyFill="1" applyBorder="1" applyAlignment="1">
      <alignment horizontal="center" vertical="center" shrinkToFit="1"/>
    </xf>
    <xf numFmtId="0" fontId="7" fillId="24" borderId="41" xfId="46" applyFont="1" applyFill="1" applyBorder="1" applyAlignment="1">
      <alignment horizontal="center" vertical="center" shrinkToFit="1"/>
    </xf>
    <xf numFmtId="0" fontId="7" fillId="24" borderId="72" xfId="46" applyFont="1" applyFill="1" applyBorder="1" applyAlignment="1">
      <alignment horizontal="center" vertical="center" shrinkToFit="1"/>
    </xf>
    <xf numFmtId="0" fontId="7" fillId="24" borderId="73" xfId="46" applyFont="1" applyFill="1" applyBorder="1" applyAlignment="1">
      <alignment horizontal="center" vertical="center" shrinkToFit="1"/>
    </xf>
    <xf numFmtId="0" fontId="7" fillId="24" borderId="75" xfId="46" applyFont="1" applyFill="1" applyBorder="1" applyAlignment="1">
      <alignment horizontal="center" vertical="center" shrinkToFit="1"/>
    </xf>
    <xf numFmtId="0" fontId="31" fillId="26" borderId="28" xfId="46" applyFont="1" applyFill="1" applyBorder="1" applyAlignment="1">
      <alignment horizontal="center" shrinkToFit="1"/>
    </xf>
    <xf numFmtId="0" fontId="31" fillId="26" borderId="27" xfId="46" applyFont="1" applyFill="1" applyBorder="1" applyAlignment="1">
      <alignment horizontal="center" shrinkToFit="1"/>
    </xf>
    <xf numFmtId="0" fontId="31" fillId="26" borderId="40" xfId="46" applyFont="1" applyFill="1" applyBorder="1" applyAlignment="1">
      <alignment horizontal="center" shrinkToFit="1"/>
    </xf>
    <xf numFmtId="0" fontId="31" fillId="26" borderId="39" xfId="46" applyFont="1" applyFill="1" applyBorder="1" applyAlignment="1">
      <alignment horizontal="center" shrinkToFit="1"/>
    </xf>
    <xf numFmtId="0" fontId="31" fillId="26" borderId="38" xfId="46" applyFont="1" applyFill="1" applyBorder="1" applyAlignment="1">
      <alignment horizontal="center" shrinkToFit="1"/>
    </xf>
    <xf numFmtId="0" fontId="7" fillId="24" borderId="86" xfId="46" applyFont="1" applyFill="1" applyBorder="1" applyAlignment="1">
      <alignment horizontal="center" vertical="center" shrinkToFit="1"/>
    </xf>
    <xf numFmtId="0" fontId="7" fillId="24" borderId="81" xfId="46" applyFont="1" applyFill="1" applyBorder="1" applyAlignment="1">
      <alignment horizontal="center" vertical="center" shrinkToFit="1"/>
    </xf>
    <xf numFmtId="0" fontId="7" fillId="24" borderId="83" xfId="46" applyFont="1" applyFill="1" applyBorder="1" applyAlignment="1">
      <alignment horizontal="center" vertical="center" shrinkToFit="1"/>
    </xf>
    <xf numFmtId="0" fontId="34" fillId="26" borderId="12" xfId="51" applyFont="1" applyFill="1" applyBorder="1" applyAlignment="1">
      <alignment horizontal="center" vertical="center" shrinkToFit="1"/>
    </xf>
    <xf numFmtId="0" fontId="0" fillId="26" borderId="14" xfId="0" applyFill="1" applyBorder="1" applyAlignment="1">
      <alignment horizontal="center" vertical="center" shrinkToFit="1"/>
    </xf>
    <xf numFmtId="0" fontId="34" fillId="26" borderId="14" xfId="51" applyFont="1" applyFill="1" applyBorder="1" applyAlignment="1">
      <alignment horizontal="center" vertical="center" shrinkToFit="1"/>
    </xf>
    <xf numFmtId="0" fontId="0" fillId="26" borderId="13" xfId="0" applyFill="1" applyBorder="1" applyAlignment="1">
      <alignment horizontal="center" vertical="center" shrinkToFit="1"/>
    </xf>
    <xf numFmtId="0" fontId="34" fillId="26" borderId="32" xfId="51" applyFont="1" applyFill="1" applyBorder="1" applyAlignment="1">
      <alignment horizontal="center" vertical="center" wrapText="1" shrinkToFit="1"/>
    </xf>
    <xf numFmtId="0" fontId="34" fillId="26" borderId="24" xfId="51" applyFont="1" applyFill="1" applyBorder="1" applyAlignment="1">
      <alignment horizontal="center" vertical="center" shrinkToFit="1"/>
    </xf>
    <xf numFmtId="0" fontId="34" fillId="26" borderId="34" xfId="51" applyFont="1" applyFill="1" applyBorder="1" applyAlignment="1">
      <alignment horizontal="center" vertical="center" shrinkToFit="1"/>
    </xf>
    <xf numFmtId="38" fontId="34" fillId="26" borderId="12" xfId="51" applyNumberFormat="1" applyFont="1" applyFill="1" applyBorder="1" applyAlignment="1">
      <alignment horizontal="center" vertical="center" shrinkToFit="1"/>
    </xf>
    <xf numFmtId="38" fontId="34" fillId="26" borderId="14" xfId="51" applyNumberFormat="1" applyFont="1" applyFill="1" applyBorder="1" applyAlignment="1">
      <alignment horizontal="center" vertical="center" shrinkToFit="1"/>
    </xf>
    <xf numFmtId="0" fontId="37" fillId="26" borderId="52" xfId="51" applyFont="1" applyFill="1" applyBorder="1" applyAlignment="1">
      <alignment horizontal="left" vertical="top" wrapText="1" shrinkToFit="1"/>
    </xf>
    <xf numFmtId="0" fontId="37" fillId="26" borderId="51" xfId="51" applyFont="1" applyFill="1" applyBorder="1" applyAlignment="1">
      <alignment horizontal="left" vertical="top" shrinkToFit="1"/>
    </xf>
    <xf numFmtId="0" fontId="37" fillId="26" borderId="53" xfId="51" applyFont="1" applyFill="1" applyBorder="1" applyAlignment="1">
      <alignment horizontal="left" vertical="top" shrinkToFit="1"/>
    </xf>
  </cellXfs>
  <cellStyles count="5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3" xfId="35" xr:uid="{00000000-0005-0000-0000-000022000000}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 xr:uid="{00000000-0005-0000-0000-00002A000000}"/>
    <cellStyle name="入力" xfId="44" builtinId="20" customBuiltin="1"/>
    <cellStyle name="標準" xfId="0" builtinId="0"/>
    <cellStyle name="標準 2" xfId="45" xr:uid="{00000000-0005-0000-0000-00002D000000}"/>
    <cellStyle name="標準 2 2" xfId="46" xr:uid="{00000000-0005-0000-0000-00002E000000}"/>
    <cellStyle name="標準 2 2 2" xfId="47" xr:uid="{00000000-0005-0000-0000-00002F000000}"/>
    <cellStyle name="標準 2 2 3" xfId="48" xr:uid="{00000000-0005-0000-0000-000030000000}"/>
    <cellStyle name="標準 3" xfId="49" xr:uid="{00000000-0005-0000-0000-000031000000}"/>
    <cellStyle name="標準 4" xfId="50" xr:uid="{00000000-0005-0000-0000-000032000000}"/>
    <cellStyle name="標準 5" xfId="53" xr:uid="{00000000-0005-0000-0000-000033000000}"/>
    <cellStyle name="標準_市民ｽﾎﾟｰﾂ祭結果提出表" xfId="51" xr:uid="{00000000-0005-0000-0000-000035000000}"/>
    <cellStyle name="良い" xfId="52" builtinId="26" customBuiltin="1"/>
  </cellStyles>
  <dxfs count="0"/>
  <tableStyles count="0" defaultTableStyle="TableStyleMedium2" defaultPivotStyle="PivotStyleLight16"/>
  <colors>
    <mruColors>
      <color rgb="FFD5FFEA"/>
      <color rgb="FFFFFF99"/>
      <color rgb="FFFFFF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6</xdr:row>
      <xdr:rowOff>175260</xdr:rowOff>
    </xdr:from>
    <xdr:to>
      <xdr:col>5</xdr:col>
      <xdr:colOff>128444</xdr:colOff>
      <xdr:row>13</xdr:row>
      <xdr:rowOff>22860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60D31F2-6DE7-BB43-549D-B6EACB6FE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7" t="7312" r="7446" b="25476"/>
        <a:stretch/>
      </xdr:blipFill>
      <xdr:spPr>
        <a:xfrm>
          <a:off x="198120" y="1447800"/>
          <a:ext cx="1949624" cy="1181100"/>
        </a:xfrm>
        <a:prstGeom prst="rect">
          <a:avLst/>
        </a:prstGeom>
      </xdr:spPr>
    </xdr:pic>
    <xdr:clientData/>
  </xdr:twoCellAnchor>
  <xdr:twoCellAnchor editAs="absolute">
    <xdr:from>
      <xdr:col>56</xdr:col>
      <xdr:colOff>129539</xdr:colOff>
      <xdr:row>27</xdr:row>
      <xdr:rowOff>22860</xdr:rowOff>
    </xdr:from>
    <xdr:to>
      <xdr:col>74</xdr:col>
      <xdr:colOff>119784</xdr:colOff>
      <xdr:row>35</xdr:row>
      <xdr:rowOff>60960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5E51328-1072-4A46-8041-CE1668BEC015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6" t="10077" b="14470"/>
        <a:stretch/>
      </xdr:blipFill>
      <xdr:spPr>
        <a:xfrm>
          <a:off x="9532619" y="5166360"/>
          <a:ext cx="2596285" cy="14325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</xdr:colOff>
      <xdr:row>17</xdr:row>
      <xdr:rowOff>30478</xdr:rowOff>
    </xdr:from>
    <xdr:to>
      <xdr:col>6</xdr:col>
      <xdr:colOff>3632</xdr:colOff>
      <xdr:row>22</xdr:row>
      <xdr:rowOff>152399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E7FDF01-A102-C29D-432E-096C34836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3" t="20168" r="10306" b="24586"/>
        <a:stretch/>
      </xdr:blipFill>
      <xdr:spPr>
        <a:xfrm>
          <a:off x="167639" y="3268978"/>
          <a:ext cx="2000073" cy="1074421"/>
        </a:xfrm>
        <a:prstGeom prst="rect">
          <a:avLst/>
        </a:prstGeom>
      </xdr:spPr>
    </xdr:pic>
    <xdr:clientData/>
  </xdr:twoCellAnchor>
  <xdr:twoCellAnchor editAs="oneCell">
    <xdr:from>
      <xdr:col>39</xdr:col>
      <xdr:colOff>15239</xdr:colOff>
      <xdr:row>7</xdr:row>
      <xdr:rowOff>53341</xdr:rowOff>
    </xdr:from>
    <xdr:to>
      <xdr:col>51</xdr:col>
      <xdr:colOff>7154</xdr:colOff>
      <xdr:row>12</xdr:row>
      <xdr:rowOff>144780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0FCD643-66B0-9153-D7CF-44723D153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9" t="8801" r="12786" b="32167"/>
        <a:stretch/>
      </xdr:blipFill>
      <xdr:spPr>
        <a:xfrm>
          <a:off x="6957059" y="1516381"/>
          <a:ext cx="1729275" cy="1043939"/>
        </a:xfrm>
        <a:prstGeom prst="rect">
          <a:avLst/>
        </a:prstGeom>
      </xdr:spPr>
    </xdr:pic>
    <xdr:clientData/>
  </xdr:twoCellAnchor>
  <xdr:twoCellAnchor editAs="oneCell">
    <xdr:from>
      <xdr:col>39</xdr:col>
      <xdr:colOff>1</xdr:colOff>
      <xdr:row>17</xdr:row>
      <xdr:rowOff>38101</xdr:rowOff>
    </xdr:from>
    <xdr:to>
      <xdr:col>51</xdr:col>
      <xdr:colOff>7788</xdr:colOff>
      <xdr:row>23</xdr:row>
      <xdr:rowOff>45721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51BAECB-77DB-3D45-8A71-FAD35A6D0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5" t="8864" r="6321" b="20735"/>
        <a:stretch/>
      </xdr:blipFill>
      <xdr:spPr>
        <a:xfrm>
          <a:off x="6941821" y="3276601"/>
          <a:ext cx="1745147" cy="115062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27</xdr:row>
      <xdr:rowOff>45719</xdr:rowOff>
    </xdr:from>
    <xdr:to>
      <xdr:col>51</xdr:col>
      <xdr:colOff>7620</xdr:colOff>
      <xdr:row>32</xdr:row>
      <xdr:rowOff>167640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5F594F9-5901-B1EC-5184-EA1040711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6" t="10268" r="14644" b="40170"/>
        <a:stretch/>
      </xdr:blipFill>
      <xdr:spPr>
        <a:xfrm>
          <a:off x="6949440" y="5189219"/>
          <a:ext cx="1737360" cy="1074421"/>
        </a:xfrm>
        <a:prstGeom prst="rect">
          <a:avLst/>
        </a:prstGeom>
      </xdr:spPr>
    </xdr:pic>
    <xdr:clientData/>
  </xdr:twoCellAnchor>
  <xdr:twoCellAnchor editAs="oneCell">
    <xdr:from>
      <xdr:col>39</xdr:col>
      <xdr:colOff>30480</xdr:colOff>
      <xdr:row>37</xdr:row>
      <xdr:rowOff>53339</xdr:rowOff>
    </xdr:from>
    <xdr:to>
      <xdr:col>50</xdr:col>
      <xdr:colOff>121920</xdr:colOff>
      <xdr:row>42</xdr:row>
      <xdr:rowOff>150414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0BE0A00-31F3-B8C9-FABA-9BBDE0721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0" t="7870" b="23011"/>
        <a:stretch/>
      </xdr:blipFill>
      <xdr:spPr>
        <a:xfrm>
          <a:off x="6972300" y="6972299"/>
          <a:ext cx="1684020" cy="1049575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</xdr:colOff>
      <xdr:row>27</xdr:row>
      <xdr:rowOff>0</xdr:rowOff>
    </xdr:from>
    <xdr:to>
      <xdr:col>21</xdr:col>
      <xdr:colOff>75860</xdr:colOff>
      <xdr:row>33</xdr:row>
      <xdr:rowOff>15240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0442C6D-A091-E966-E6E0-7E114C596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90" t="8222" r="9180" b="32928"/>
        <a:stretch/>
      </xdr:blipFill>
      <xdr:spPr>
        <a:xfrm>
          <a:off x="2506979" y="5143500"/>
          <a:ext cx="1904661" cy="1158240"/>
        </a:xfrm>
        <a:prstGeom prst="rect">
          <a:avLst/>
        </a:prstGeom>
      </xdr:spPr>
    </xdr:pic>
    <xdr:clientData/>
  </xdr:twoCellAnchor>
  <xdr:twoCellAnchor editAs="oneCell">
    <xdr:from>
      <xdr:col>56</xdr:col>
      <xdr:colOff>76200</xdr:colOff>
      <xdr:row>170</xdr:row>
      <xdr:rowOff>15240</xdr:rowOff>
    </xdr:from>
    <xdr:to>
      <xdr:col>69</xdr:col>
      <xdr:colOff>98721</xdr:colOff>
      <xdr:row>178</xdr:row>
      <xdr:rowOff>76200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060C8A9-950C-41B0-B2E4-8FEEE2B2C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90" t="8222" r="9180" b="32928"/>
        <a:stretch/>
      </xdr:blipFill>
      <xdr:spPr>
        <a:xfrm>
          <a:off x="9479280" y="29641800"/>
          <a:ext cx="1904661" cy="1158240"/>
        </a:xfrm>
        <a:prstGeom prst="rect">
          <a:avLst/>
        </a:prstGeom>
      </xdr:spPr>
    </xdr:pic>
    <xdr:clientData/>
  </xdr:twoCellAnchor>
  <xdr:twoCellAnchor editAs="oneCell">
    <xdr:from>
      <xdr:col>8</xdr:col>
      <xdr:colOff>99060</xdr:colOff>
      <xdr:row>7</xdr:row>
      <xdr:rowOff>7619</xdr:rowOff>
    </xdr:from>
    <xdr:to>
      <xdr:col>21</xdr:col>
      <xdr:colOff>67843</xdr:colOff>
      <xdr:row>13</xdr:row>
      <xdr:rowOff>7620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4F5F93C-713B-CAF4-3FC8-46B110A0C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0042" r="15769" b="34182"/>
        <a:stretch/>
      </xdr:blipFill>
      <xdr:spPr>
        <a:xfrm>
          <a:off x="2552700" y="1470659"/>
          <a:ext cx="1850923" cy="1143001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15240</xdr:colOff>
      <xdr:row>7</xdr:row>
      <xdr:rowOff>22860</xdr:rowOff>
    </xdr:from>
    <xdr:to>
      <xdr:col>36</xdr:col>
      <xdr:colOff>114300</xdr:colOff>
      <xdr:row>13</xdr:row>
      <xdr:rowOff>7620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B22495D-E2EF-31B7-5326-202D29463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3" t="18520" r="16626" b="26800"/>
        <a:stretch/>
      </xdr:blipFill>
      <xdr:spPr>
        <a:xfrm>
          <a:off x="4785360" y="1485900"/>
          <a:ext cx="1836420" cy="1127760"/>
        </a:xfrm>
        <a:prstGeom prst="rect">
          <a:avLst/>
        </a:prstGeom>
      </xdr:spPr>
    </xdr:pic>
    <xdr:clientData/>
  </xdr:twoCellAnchor>
  <xdr:twoCellAnchor editAs="oneCell">
    <xdr:from>
      <xdr:col>51</xdr:col>
      <xdr:colOff>137160</xdr:colOff>
      <xdr:row>62</xdr:row>
      <xdr:rowOff>15240</xdr:rowOff>
    </xdr:from>
    <xdr:to>
      <xdr:col>65</xdr:col>
      <xdr:colOff>110313</xdr:colOff>
      <xdr:row>69</xdr:row>
      <xdr:rowOff>129541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60E59AEE-A920-4D0B-B843-32C0403BE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3" t="20168" r="10306" b="24586"/>
        <a:stretch/>
      </xdr:blipFill>
      <xdr:spPr>
        <a:xfrm>
          <a:off x="8816340" y="11498580"/>
          <a:ext cx="2000073" cy="1074421"/>
        </a:xfrm>
        <a:prstGeom prst="rect">
          <a:avLst/>
        </a:prstGeom>
      </xdr:spPr>
    </xdr:pic>
    <xdr:clientData/>
  </xdr:twoCellAnchor>
  <xdr:twoCellAnchor editAs="oneCell">
    <xdr:from>
      <xdr:col>51</xdr:col>
      <xdr:colOff>60960</xdr:colOff>
      <xdr:row>46</xdr:row>
      <xdr:rowOff>175260</xdr:rowOff>
    </xdr:from>
    <xdr:to>
      <xdr:col>64</xdr:col>
      <xdr:colOff>128444</xdr:colOff>
      <xdr:row>54</xdr:row>
      <xdr:rowOff>91440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2F6E2075-FAE0-4F3B-A11D-4161994BE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7" t="7312" r="7446" b="25476"/>
        <a:stretch/>
      </xdr:blipFill>
      <xdr:spPr>
        <a:xfrm>
          <a:off x="8740140" y="9075420"/>
          <a:ext cx="1949624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17</xdr:row>
      <xdr:rowOff>22859</xdr:rowOff>
    </xdr:from>
    <xdr:to>
      <xdr:col>21</xdr:col>
      <xdr:colOff>38100</xdr:colOff>
      <xdr:row>22</xdr:row>
      <xdr:rowOff>180992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A34910D-37BD-FD25-72D0-2650F7547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7" t="24000" r="17220" b="32339"/>
        <a:stretch/>
      </xdr:blipFill>
      <xdr:spPr>
        <a:xfrm>
          <a:off x="2514600" y="3261359"/>
          <a:ext cx="1859280" cy="1110633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15240</xdr:colOff>
      <xdr:row>17</xdr:row>
      <xdr:rowOff>15239</xdr:rowOff>
    </xdr:from>
    <xdr:to>
      <xdr:col>37</xdr:col>
      <xdr:colOff>3782</xdr:colOff>
      <xdr:row>22</xdr:row>
      <xdr:rowOff>175260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7A30542-D8D5-50DD-FA53-A666AF530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84" t="26317" r="11874" b="23907"/>
        <a:stretch/>
      </xdr:blipFill>
      <xdr:spPr>
        <a:xfrm>
          <a:off x="4785360" y="3253739"/>
          <a:ext cx="1870682" cy="1112521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37</xdr:row>
      <xdr:rowOff>21037</xdr:rowOff>
    </xdr:from>
    <xdr:to>
      <xdr:col>21</xdr:col>
      <xdr:colOff>129181</xdr:colOff>
      <xdr:row>42</xdr:row>
      <xdr:rowOff>167640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1F7720FF-1F5D-A34A-D203-8039B5FEE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720" r="13125" b="24510"/>
        <a:stretch/>
      </xdr:blipFill>
      <xdr:spPr>
        <a:xfrm>
          <a:off x="2491739" y="6939997"/>
          <a:ext cx="1973222" cy="1099103"/>
        </a:xfrm>
        <a:prstGeom prst="rect">
          <a:avLst/>
        </a:prstGeom>
      </xdr:spPr>
    </xdr:pic>
    <xdr:clientData/>
  </xdr:twoCellAnchor>
  <xdr:twoCellAnchor editAs="oneCell">
    <xdr:from>
      <xdr:col>44</xdr:col>
      <xdr:colOff>53340</xdr:colOff>
      <xdr:row>90</xdr:row>
      <xdr:rowOff>129540</xdr:rowOff>
    </xdr:from>
    <xdr:to>
      <xdr:col>57</xdr:col>
      <xdr:colOff>22123</xdr:colOff>
      <xdr:row>98</xdr:row>
      <xdr:rowOff>22861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B9F772D1-73B0-4CF5-8DB2-40609C63F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0042" r="15769" b="34182"/>
        <a:stretch/>
      </xdr:blipFill>
      <xdr:spPr>
        <a:xfrm>
          <a:off x="7719060" y="16215360"/>
          <a:ext cx="1850923" cy="1143001"/>
        </a:xfrm>
        <a:prstGeom prst="rect">
          <a:avLst/>
        </a:prstGeom>
      </xdr:spPr>
    </xdr:pic>
    <xdr:clientData/>
  </xdr:twoCellAnchor>
  <xdr:twoCellAnchor editAs="oneCell">
    <xdr:from>
      <xdr:col>58</xdr:col>
      <xdr:colOff>73660</xdr:colOff>
      <xdr:row>93</xdr:row>
      <xdr:rowOff>76200</xdr:rowOff>
    </xdr:from>
    <xdr:to>
      <xdr:col>71</xdr:col>
      <xdr:colOff>50800</xdr:colOff>
      <xdr:row>100</xdr:row>
      <xdr:rowOff>61613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F7592465-4F97-48E9-91DF-EB7AD36C2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7" t="24000" r="17220" b="32339"/>
        <a:stretch/>
      </xdr:blipFill>
      <xdr:spPr>
        <a:xfrm>
          <a:off x="9484360" y="16675100"/>
          <a:ext cx="1793240" cy="1141113"/>
        </a:xfrm>
        <a:prstGeom prst="rect">
          <a:avLst/>
        </a:prstGeom>
      </xdr:spPr>
    </xdr:pic>
    <xdr:clientData/>
  </xdr:twoCellAnchor>
  <xdr:twoCellAnchor editAs="oneCell">
    <xdr:from>
      <xdr:col>61</xdr:col>
      <xdr:colOff>99060</xdr:colOff>
      <xdr:row>118</xdr:row>
      <xdr:rowOff>129540</xdr:rowOff>
    </xdr:from>
    <xdr:to>
      <xdr:col>74</xdr:col>
      <xdr:colOff>53340</xdr:colOff>
      <xdr:row>127</xdr:row>
      <xdr:rowOff>22860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C5326766-9D3B-4C80-87B7-5A0040CA4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3" t="18520" r="16626" b="26800"/>
        <a:stretch/>
      </xdr:blipFill>
      <xdr:spPr>
        <a:xfrm>
          <a:off x="10226040" y="19293840"/>
          <a:ext cx="1836420" cy="1127760"/>
        </a:xfrm>
        <a:prstGeom prst="rect">
          <a:avLst/>
        </a:prstGeom>
      </xdr:spPr>
    </xdr:pic>
    <xdr:clientData/>
  </xdr:twoCellAnchor>
  <xdr:twoCellAnchor editAs="oneCell">
    <xdr:from>
      <xdr:col>61</xdr:col>
      <xdr:colOff>99060</xdr:colOff>
      <xdr:row>134</xdr:row>
      <xdr:rowOff>106680</xdr:rowOff>
    </xdr:from>
    <xdr:to>
      <xdr:col>74</xdr:col>
      <xdr:colOff>87602</xdr:colOff>
      <xdr:row>142</xdr:row>
      <xdr:rowOff>121921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049BE87-7ECB-431C-A031-904F6C71E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84" t="26317" r="11874" b="23907"/>
        <a:stretch/>
      </xdr:blipFill>
      <xdr:spPr>
        <a:xfrm>
          <a:off x="10226040" y="21465540"/>
          <a:ext cx="1870682" cy="1112521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143</xdr:row>
      <xdr:rowOff>15240</xdr:rowOff>
    </xdr:from>
    <xdr:to>
      <xdr:col>72</xdr:col>
      <xdr:colOff>136695</xdr:colOff>
      <xdr:row>151</xdr:row>
      <xdr:rowOff>38099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4C84AC4A-727A-4999-8FB6-987F288CE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9" t="8801" r="12786" b="32167"/>
        <a:stretch/>
      </xdr:blipFill>
      <xdr:spPr>
        <a:xfrm>
          <a:off x="10126980" y="22852380"/>
          <a:ext cx="1729275" cy="1043939"/>
        </a:xfrm>
        <a:prstGeom prst="rect">
          <a:avLst/>
        </a:prstGeom>
      </xdr:spPr>
    </xdr:pic>
    <xdr:clientData/>
  </xdr:twoCellAnchor>
  <xdr:twoCellAnchor editAs="oneCell">
    <xdr:from>
      <xdr:col>61</xdr:col>
      <xdr:colOff>38100</xdr:colOff>
      <xdr:row>153</xdr:row>
      <xdr:rowOff>7620</xdr:rowOff>
    </xdr:from>
    <xdr:to>
      <xdr:col>73</xdr:col>
      <xdr:colOff>40807</xdr:colOff>
      <xdr:row>161</xdr:row>
      <xdr:rowOff>60960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A17FFCAB-490C-4AD9-982A-539B54272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5" t="8864" r="6321" b="20735"/>
        <a:stretch/>
      </xdr:blipFill>
      <xdr:spPr>
        <a:xfrm>
          <a:off x="10165080" y="24140160"/>
          <a:ext cx="1740067" cy="1150620"/>
        </a:xfrm>
        <a:prstGeom prst="rect">
          <a:avLst/>
        </a:prstGeom>
      </xdr:spPr>
    </xdr:pic>
    <xdr:clientData/>
  </xdr:twoCellAnchor>
  <xdr:twoCellAnchor editAs="oneCell">
    <xdr:from>
      <xdr:col>56</xdr:col>
      <xdr:colOff>68580</xdr:colOff>
      <xdr:row>179</xdr:row>
      <xdr:rowOff>38100</xdr:rowOff>
    </xdr:from>
    <xdr:to>
      <xdr:col>70</xdr:col>
      <xdr:colOff>14882</xdr:colOff>
      <xdr:row>187</xdr:row>
      <xdr:rowOff>39923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6D6DE31-FAA8-4331-BB1B-9E62A5084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720" r="13125" b="24510"/>
        <a:stretch/>
      </xdr:blipFill>
      <xdr:spPr>
        <a:xfrm>
          <a:off x="9471660" y="31036260"/>
          <a:ext cx="1973222" cy="1099103"/>
        </a:xfrm>
        <a:prstGeom prst="rect">
          <a:avLst/>
        </a:prstGeom>
      </xdr:spPr>
    </xdr:pic>
    <xdr:clientData/>
  </xdr:twoCellAnchor>
  <xdr:twoCellAnchor editAs="oneCell">
    <xdr:from>
      <xdr:col>44</xdr:col>
      <xdr:colOff>114300</xdr:colOff>
      <xdr:row>209</xdr:row>
      <xdr:rowOff>53340</xdr:rowOff>
    </xdr:from>
    <xdr:to>
      <xdr:col>56</xdr:col>
      <xdr:colOff>114300</xdr:colOff>
      <xdr:row>216</xdr:row>
      <xdr:rowOff>60961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E52C575-6842-48ED-B73D-394AE1BF2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6" t="10268" r="14644" b="40170"/>
        <a:stretch/>
      </xdr:blipFill>
      <xdr:spPr>
        <a:xfrm>
          <a:off x="7780020" y="35874960"/>
          <a:ext cx="1737360" cy="1074421"/>
        </a:xfrm>
        <a:prstGeom prst="rect">
          <a:avLst/>
        </a:prstGeom>
      </xdr:spPr>
    </xdr:pic>
    <xdr:clientData/>
  </xdr:twoCellAnchor>
  <xdr:twoCellAnchor editAs="oneCell">
    <xdr:from>
      <xdr:col>57</xdr:col>
      <xdr:colOff>114300</xdr:colOff>
      <xdr:row>211</xdr:row>
      <xdr:rowOff>144780</xdr:rowOff>
    </xdr:from>
    <xdr:to>
      <xdr:col>69</xdr:col>
      <xdr:colOff>60960</xdr:colOff>
      <xdr:row>218</xdr:row>
      <xdr:rowOff>127555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2563330-1DEC-4753-9144-2942736DE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0" t="7870" b="23011"/>
        <a:stretch/>
      </xdr:blipFill>
      <xdr:spPr>
        <a:xfrm>
          <a:off x="9662160" y="36271200"/>
          <a:ext cx="1684020" cy="1049575"/>
        </a:xfrm>
        <a:prstGeom prst="rect">
          <a:avLst/>
        </a:prstGeom>
      </xdr:spPr>
    </xdr:pic>
    <xdr:clientData/>
  </xdr:twoCellAnchor>
  <xdr:twoCellAnchor editAs="oneCell">
    <xdr:from>
      <xdr:col>54</xdr:col>
      <xdr:colOff>38100</xdr:colOff>
      <xdr:row>5</xdr:row>
      <xdr:rowOff>81130</xdr:rowOff>
    </xdr:from>
    <xdr:to>
      <xdr:col>74</xdr:col>
      <xdr:colOff>108586</xdr:colOff>
      <xdr:row>13</xdr:row>
      <xdr:rowOff>53340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C59669F8-6C80-B09E-7262-B1FF67D45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7" t="30666" b="11999"/>
        <a:stretch/>
      </xdr:blipFill>
      <xdr:spPr>
        <a:xfrm>
          <a:off x="9151620" y="1163170"/>
          <a:ext cx="2966086" cy="149621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16</xdr:row>
      <xdr:rowOff>70520</xdr:rowOff>
    </xdr:from>
    <xdr:to>
      <xdr:col>74</xdr:col>
      <xdr:colOff>117238</xdr:colOff>
      <xdr:row>23</xdr:row>
      <xdr:rowOff>114300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CB504C4D-DA12-6E9B-65D5-A2B66C151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4" t="19000" r="1999" b="35167"/>
        <a:stretch/>
      </xdr:blipFill>
      <xdr:spPr>
        <a:xfrm>
          <a:off x="9113520" y="3118520"/>
          <a:ext cx="3012838" cy="1377280"/>
        </a:xfrm>
        <a:prstGeom prst="rect">
          <a:avLst/>
        </a:prstGeom>
      </xdr:spPr>
    </xdr:pic>
    <xdr:clientData/>
  </xdr:twoCellAnchor>
  <xdr:twoCellAnchor editAs="oneCell">
    <xdr:from>
      <xdr:col>14</xdr:col>
      <xdr:colOff>7619</xdr:colOff>
      <xdr:row>228</xdr:row>
      <xdr:rowOff>38100</xdr:rowOff>
    </xdr:from>
    <xdr:to>
      <xdr:col>61</xdr:col>
      <xdr:colOff>34360</xdr:colOff>
      <xdr:row>237</xdr:row>
      <xdr:rowOff>7620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ED8BA342-9734-7F35-622E-4A2E68F56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33834" r="7625" b="35717"/>
        <a:stretch/>
      </xdr:blipFill>
      <xdr:spPr>
        <a:xfrm>
          <a:off x="3329939" y="35699700"/>
          <a:ext cx="6831401" cy="2232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T244"/>
  <sheetViews>
    <sheetView tabSelected="1" view="pageBreakPreview" zoomScaleNormal="100" zoomScaleSheetLayoutView="100" workbookViewId="0">
      <selection activeCell="B1" sqref="B1"/>
    </sheetView>
  </sheetViews>
  <sheetFormatPr defaultColWidth="9" defaultRowHeight="12" customHeight="1" x14ac:dyDescent="0.2"/>
  <cols>
    <col min="1" max="1" width="2.109375" style="105" customWidth="1"/>
    <col min="2" max="2" width="2.109375" style="104" customWidth="1"/>
    <col min="3" max="3" width="10.33203125" style="104" customWidth="1"/>
    <col min="4" max="4" width="12.77734375" style="104" customWidth="1"/>
    <col min="5" max="55" width="2.109375" style="104" customWidth="1"/>
    <col min="56" max="77" width="2.109375" style="105" customWidth="1"/>
    <col min="78" max="86" width="2.109375" style="104" customWidth="1"/>
    <col min="87" max="16384" width="9" style="104"/>
  </cols>
  <sheetData>
    <row r="1" spans="2:85" ht="12" customHeight="1" x14ac:dyDescent="0.2">
      <c r="BD1" s="104"/>
      <c r="BE1" s="104"/>
      <c r="BF1" s="104"/>
      <c r="BG1" s="104"/>
      <c r="BH1" s="104"/>
      <c r="BZ1" s="105"/>
      <c r="CA1" s="105"/>
      <c r="CB1" s="105"/>
      <c r="CC1" s="105"/>
      <c r="CD1" s="105"/>
      <c r="CE1" s="105"/>
      <c r="CF1" s="105"/>
      <c r="CG1" s="105"/>
    </row>
    <row r="2" spans="2:85" s="77" customFormat="1" ht="25.8" x14ac:dyDescent="0.2">
      <c r="C2" s="222" t="s">
        <v>80</v>
      </c>
      <c r="D2" s="223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224"/>
      <c r="T2" s="224"/>
      <c r="U2" s="224"/>
      <c r="V2" s="224"/>
      <c r="W2" s="224"/>
      <c r="X2" s="224"/>
      <c r="Y2" s="224"/>
      <c r="Z2" s="224"/>
      <c r="AA2" s="225"/>
      <c r="AB2" s="225"/>
      <c r="AC2" s="225"/>
      <c r="AD2" s="225"/>
      <c r="AU2" s="226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7"/>
      <c r="BV2" s="227"/>
      <c r="BW2" s="227"/>
      <c r="BX2" s="227"/>
      <c r="BY2" s="227"/>
      <c r="BZ2" s="227"/>
      <c r="CA2" s="228"/>
    </row>
    <row r="3" spans="2:85" s="77" customFormat="1" ht="23.4" x14ac:dyDescent="0.2">
      <c r="C3" s="229" t="s">
        <v>227</v>
      </c>
      <c r="D3" s="223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224"/>
      <c r="T3" s="224"/>
      <c r="U3" s="224"/>
      <c r="V3" s="224"/>
      <c r="W3" s="224"/>
      <c r="X3" s="224"/>
      <c r="Y3" s="224"/>
      <c r="Z3" s="224"/>
      <c r="AA3" s="225"/>
      <c r="AB3" s="225"/>
      <c r="AC3" s="225"/>
      <c r="AD3" s="225"/>
      <c r="AU3" s="226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7"/>
      <c r="BV3" s="227"/>
      <c r="BW3" s="227"/>
      <c r="BX3" s="227"/>
      <c r="BY3" s="227"/>
      <c r="BZ3" s="227"/>
      <c r="CA3" s="228"/>
    </row>
    <row r="4" spans="2:85" s="77" customFormat="1" ht="9" customHeight="1" x14ac:dyDescent="0.2">
      <c r="C4" s="230"/>
      <c r="D4" s="223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224"/>
      <c r="T4" s="224"/>
      <c r="U4" s="224"/>
      <c r="V4" s="224"/>
      <c r="W4" s="224"/>
      <c r="X4" s="224"/>
      <c r="Y4" s="224"/>
      <c r="Z4" s="224"/>
      <c r="AA4" s="225"/>
      <c r="AB4" s="225"/>
      <c r="AC4" s="225"/>
      <c r="AD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7"/>
      <c r="BS4" s="227"/>
      <c r="BT4" s="227"/>
      <c r="BU4" s="227"/>
      <c r="BV4" s="227"/>
      <c r="BW4" s="227"/>
      <c r="BX4" s="231"/>
    </row>
    <row r="5" spans="2:85" s="232" customFormat="1" ht="15" customHeight="1" x14ac:dyDescent="0.2">
      <c r="B5" s="236" t="s">
        <v>52</v>
      </c>
      <c r="C5" s="236"/>
      <c r="D5" s="236"/>
      <c r="E5" s="236"/>
      <c r="F5" s="236"/>
      <c r="G5" s="236"/>
      <c r="H5" s="237"/>
      <c r="I5" s="236" t="s">
        <v>53</v>
      </c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8"/>
      <c r="W5" s="238"/>
      <c r="Y5" s="236" t="s">
        <v>54</v>
      </c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8"/>
      <c r="AN5" s="236" t="s">
        <v>81</v>
      </c>
      <c r="AO5" s="236"/>
      <c r="AP5" s="236"/>
      <c r="AQ5" s="236"/>
      <c r="AR5" s="238"/>
      <c r="AS5" s="238"/>
      <c r="AT5" s="238"/>
      <c r="AV5" s="236"/>
    </row>
    <row r="6" spans="2:85" s="232" customFormat="1" ht="15" customHeight="1" x14ac:dyDescent="0.2">
      <c r="B6" s="360" t="s">
        <v>234</v>
      </c>
      <c r="C6" s="361"/>
      <c r="D6" s="361" t="s">
        <v>76</v>
      </c>
      <c r="E6" s="361"/>
      <c r="F6" s="362"/>
      <c r="G6" s="341"/>
      <c r="H6" s="233"/>
      <c r="I6" s="360" t="s">
        <v>235</v>
      </c>
      <c r="J6" s="361"/>
      <c r="K6" s="361"/>
      <c r="L6" s="361"/>
      <c r="M6" s="361"/>
      <c r="N6" s="361"/>
      <c r="O6" s="361" t="s">
        <v>30</v>
      </c>
      <c r="P6" s="361"/>
      <c r="Q6" s="361"/>
      <c r="R6" s="361"/>
      <c r="S6" s="361"/>
      <c r="T6" s="361"/>
      <c r="U6" s="361"/>
      <c r="V6" s="362"/>
      <c r="W6" s="341"/>
      <c r="X6" s="234"/>
      <c r="Y6" s="360" t="s">
        <v>236</v>
      </c>
      <c r="Z6" s="361"/>
      <c r="AA6" s="361"/>
      <c r="AB6" s="361"/>
      <c r="AC6" s="361"/>
      <c r="AD6" s="361"/>
      <c r="AE6" s="361" t="s">
        <v>237</v>
      </c>
      <c r="AF6" s="361"/>
      <c r="AG6" s="361"/>
      <c r="AH6" s="361"/>
      <c r="AI6" s="361"/>
      <c r="AJ6" s="361"/>
      <c r="AK6" s="362"/>
      <c r="AL6" s="341"/>
      <c r="AM6" s="234"/>
      <c r="AN6" s="360" t="s">
        <v>238</v>
      </c>
      <c r="AO6" s="361"/>
      <c r="AP6" s="361"/>
      <c r="AQ6" s="361"/>
      <c r="AR6" s="361"/>
      <c r="AS6" s="361"/>
      <c r="AT6" s="354" t="s">
        <v>237</v>
      </c>
      <c r="AU6" s="354"/>
      <c r="AV6" s="354"/>
      <c r="AW6" s="354"/>
      <c r="AX6" s="354"/>
      <c r="AY6" s="355"/>
    </row>
    <row r="7" spans="2:85" s="232" customFormat="1" ht="15" customHeight="1" x14ac:dyDescent="0.2">
      <c r="B7" s="356" t="s">
        <v>239</v>
      </c>
      <c r="C7" s="357"/>
      <c r="D7" s="363" t="s">
        <v>76</v>
      </c>
      <c r="E7" s="363"/>
      <c r="F7" s="364"/>
      <c r="G7" s="341"/>
      <c r="H7" s="235"/>
      <c r="I7" s="356" t="s">
        <v>240</v>
      </c>
      <c r="J7" s="357"/>
      <c r="K7" s="357"/>
      <c r="L7" s="357"/>
      <c r="M7" s="357"/>
      <c r="N7" s="357"/>
      <c r="O7" s="363" t="s">
        <v>30</v>
      </c>
      <c r="P7" s="363"/>
      <c r="Q7" s="363"/>
      <c r="R7" s="363"/>
      <c r="S7" s="363"/>
      <c r="T7" s="363"/>
      <c r="U7" s="363"/>
      <c r="V7" s="364"/>
      <c r="W7" s="341"/>
      <c r="X7" s="234"/>
      <c r="Y7" s="356" t="s">
        <v>241</v>
      </c>
      <c r="Z7" s="357"/>
      <c r="AA7" s="357"/>
      <c r="AB7" s="357"/>
      <c r="AC7" s="357"/>
      <c r="AD7" s="357"/>
      <c r="AE7" s="363" t="s">
        <v>237</v>
      </c>
      <c r="AF7" s="363"/>
      <c r="AG7" s="363"/>
      <c r="AH7" s="363"/>
      <c r="AI7" s="363"/>
      <c r="AJ7" s="363"/>
      <c r="AK7" s="364"/>
      <c r="AL7" s="341"/>
      <c r="AM7" s="234"/>
      <c r="AN7" s="356" t="s">
        <v>242</v>
      </c>
      <c r="AO7" s="357"/>
      <c r="AP7" s="357"/>
      <c r="AQ7" s="357"/>
      <c r="AR7" s="357"/>
      <c r="AS7" s="357"/>
      <c r="AT7" s="358" t="s">
        <v>237</v>
      </c>
      <c r="AU7" s="358"/>
      <c r="AV7" s="358"/>
      <c r="AW7" s="358"/>
      <c r="AX7" s="358"/>
      <c r="AY7" s="359"/>
    </row>
    <row r="8" spans="2:85" s="232" customFormat="1" ht="15" customHeight="1" x14ac:dyDescent="0.2">
      <c r="B8" s="343"/>
      <c r="C8" s="344"/>
      <c r="D8" s="344"/>
      <c r="E8" s="344"/>
      <c r="F8" s="306"/>
      <c r="G8" s="342"/>
      <c r="H8" s="235"/>
      <c r="I8" s="343"/>
      <c r="J8" s="344"/>
      <c r="K8" s="344"/>
      <c r="L8" s="344"/>
      <c r="M8" s="344"/>
      <c r="N8" s="344"/>
      <c r="O8" s="344"/>
      <c r="P8" s="344"/>
      <c r="Q8" s="349"/>
      <c r="R8" s="349"/>
      <c r="S8" s="349"/>
      <c r="T8" s="349"/>
      <c r="U8" s="349"/>
      <c r="V8" s="306"/>
      <c r="W8" s="342"/>
      <c r="X8" s="234"/>
      <c r="Y8" s="343"/>
      <c r="Z8" s="344"/>
      <c r="AA8" s="344"/>
      <c r="AB8" s="344"/>
      <c r="AC8" s="344"/>
      <c r="AD8" s="344"/>
      <c r="AE8" s="344"/>
      <c r="AF8" s="349"/>
      <c r="AG8" s="349"/>
      <c r="AH8" s="349"/>
      <c r="AI8" s="349"/>
      <c r="AJ8" s="349"/>
      <c r="AK8" s="306"/>
      <c r="AL8" s="342"/>
      <c r="AM8" s="234"/>
      <c r="AN8" s="343"/>
      <c r="AO8" s="344"/>
      <c r="AP8" s="344"/>
      <c r="AQ8" s="344"/>
      <c r="AR8" s="344"/>
      <c r="AS8" s="344"/>
      <c r="AT8" s="349"/>
      <c r="AU8" s="349"/>
      <c r="AV8" s="349"/>
      <c r="AW8" s="349"/>
      <c r="AX8" s="349"/>
      <c r="AY8" s="306"/>
    </row>
    <row r="9" spans="2:85" s="232" customFormat="1" ht="15" customHeight="1" x14ac:dyDescent="0.2">
      <c r="B9" s="345"/>
      <c r="C9" s="341"/>
      <c r="D9" s="341"/>
      <c r="E9" s="341"/>
      <c r="F9" s="346"/>
      <c r="G9" s="342"/>
      <c r="H9" s="235"/>
      <c r="I9" s="345"/>
      <c r="J9" s="341"/>
      <c r="K9" s="341"/>
      <c r="L9" s="341"/>
      <c r="M9" s="341"/>
      <c r="N9" s="341"/>
      <c r="O9" s="341"/>
      <c r="P9" s="341"/>
      <c r="Q9" s="342"/>
      <c r="R9" s="342"/>
      <c r="S9" s="342"/>
      <c r="T9" s="342"/>
      <c r="U9" s="342"/>
      <c r="V9" s="346"/>
      <c r="W9" s="342"/>
      <c r="X9" s="234"/>
      <c r="Y9" s="345"/>
      <c r="Z9" s="341"/>
      <c r="AA9" s="341"/>
      <c r="AB9" s="341"/>
      <c r="AC9" s="341"/>
      <c r="AD9" s="341"/>
      <c r="AE9" s="341"/>
      <c r="AF9" s="342"/>
      <c r="AG9" s="342"/>
      <c r="AH9" s="342"/>
      <c r="AI9" s="342"/>
      <c r="AJ9" s="342"/>
      <c r="AK9" s="346"/>
      <c r="AL9" s="342"/>
      <c r="AM9" s="234"/>
      <c r="AN9" s="345"/>
      <c r="AO9" s="341"/>
      <c r="AP9" s="341"/>
      <c r="AQ9" s="341"/>
      <c r="AR9" s="341"/>
      <c r="AS9" s="341"/>
      <c r="AT9" s="342"/>
      <c r="AU9" s="342"/>
      <c r="AV9" s="342"/>
      <c r="AW9" s="342"/>
      <c r="AX9" s="342"/>
      <c r="AY9" s="346"/>
    </row>
    <row r="10" spans="2:85" s="232" customFormat="1" ht="15" customHeight="1" x14ac:dyDescent="0.2">
      <c r="B10" s="345"/>
      <c r="C10" s="341"/>
      <c r="D10" s="341"/>
      <c r="E10" s="341"/>
      <c r="F10" s="346"/>
      <c r="G10" s="342"/>
      <c r="H10" s="235"/>
      <c r="I10" s="345"/>
      <c r="J10" s="341"/>
      <c r="K10" s="341"/>
      <c r="L10" s="341"/>
      <c r="M10" s="341"/>
      <c r="N10" s="341"/>
      <c r="O10" s="341"/>
      <c r="P10" s="341"/>
      <c r="Q10" s="342"/>
      <c r="R10" s="342"/>
      <c r="S10" s="342"/>
      <c r="T10" s="342"/>
      <c r="U10" s="342"/>
      <c r="V10" s="346"/>
      <c r="W10" s="342"/>
      <c r="X10" s="234"/>
      <c r="Y10" s="345"/>
      <c r="Z10" s="341"/>
      <c r="AA10" s="341"/>
      <c r="AB10" s="341"/>
      <c r="AC10" s="341"/>
      <c r="AD10" s="341"/>
      <c r="AE10" s="341"/>
      <c r="AF10" s="342"/>
      <c r="AG10" s="342"/>
      <c r="AH10" s="342"/>
      <c r="AI10" s="342"/>
      <c r="AJ10" s="342"/>
      <c r="AK10" s="346"/>
      <c r="AL10" s="342"/>
      <c r="AM10" s="234"/>
      <c r="AN10" s="345"/>
      <c r="AO10" s="341"/>
      <c r="AP10" s="341"/>
      <c r="AQ10" s="341"/>
      <c r="AR10" s="341"/>
      <c r="AS10" s="341"/>
      <c r="AT10" s="342"/>
      <c r="AU10" s="342"/>
      <c r="AV10" s="342"/>
      <c r="AW10" s="342"/>
      <c r="AX10" s="342"/>
      <c r="AY10" s="346"/>
    </row>
    <row r="11" spans="2:85" s="232" customFormat="1" ht="15" customHeight="1" x14ac:dyDescent="0.2">
      <c r="B11" s="345"/>
      <c r="C11" s="341"/>
      <c r="D11" s="341"/>
      <c r="E11" s="341"/>
      <c r="F11" s="346"/>
      <c r="G11" s="342"/>
      <c r="H11" s="235"/>
      <c r="I11" s="345"/>
      <c r="J11" s="341"/>
      <c r="K11" s="341"/>
      <c r="L11" s="341"/>
      <c r="M11" s="341"/>
      <c r="N11" s="341"/>
      <c r="O11" s="341"/>
      <c r="P11" s="341"/>
      <c r="Q11" s="342"/>
      <c r="R11" s="342"/>
      <c r="S11" s="342"/>
      <c r="T11" s="342"/>
      <c r="U11" s="342"/>
      <c r="V11" s="346"/>
      <c r="W11" s="342"/>
      <c r="X11" s="234"/>
      <c r="Y11" s="345"/>
      <c r="Z11" s="341"/>
      <c r="AA11" s="341"/>
      <c r="AB11" s="341"/>
      <c r="AC11" s="341"/>
      <c r="AD11" s="341"/>
      <c r="AE11" s="341"/>
      <c r="AF11" s="342"/>
      <c r="AG11" s="342"/>
      <c r="AH11" s="342"/>
      <c r="AI11" s="342"/>
      <c r="AJ11" s="342"/>
      <c r="AK11" s="346"/>
      <c r="AL11" s="342"/>
      <c r="AM11" s="234"/>
      <c r="AN11" s="345"/>
      <c r="AO11" s="341"/>
      <c r="AP11" s="341"/>
      <c r="AQ11" s="341"/>
      <c r="AR11" s="341"/>
      <c r="AS11" s="341"/>
      <c r="AT11" s="342"/>
      <c r="AU11" s="342"/>
      <c r="AV11" s="342"/>
      <c r="AW11" s="342"/>
      <c r="AX11" s="342"/>
      <c r="AY11" s="346"/>
    </row>
    <row r="12" spans="2:85" s="232" customFormat="1" ht="15" customHeight="1" x14ac:dyDescent="0.2">
      <c r="B12" s="345"/>
      <c r="C12" s="341"/>
      <c r="D12" s="341"/>
      <c r="E12" s="341"/>
      <c r="F12" s="346"/>
      <c r="G12" s="342"/>
      <c r="H12" s="235"/>
      <c r="I12" s="345"/>
      <c r="J12" s="341"/>
      <c r="K12" s="341"/>
      <c r="L12" s="341"/>
      <c r="M12" s="341"/>
      <c r="N12" s="341"/>
      <c r="O12" s="341"/>
      <c r="P12" s="341"/>
      <c r="Q12" s="342"/>
      <c r="R12" s="342"/>
      <c r="S12" s="342"/>
      <c r="T12" s="342"/>
      <c r="U12" s="342"/>
      <c r="V12" s="346"/>
      <c r="W12" s="342"/>
      <c r="X12" s="234"/>
      <c r="Y12" s="345"/>
      <c r="Z12" s="341"/>
      <c r="AA12" s="341"/>
      <c r="AB12" s="341"/>
      <c r="AC12" s="341"/>
      <c r="AD12" s="341"/>
      <c r="AE12" s="341"/>
      <c r="AF12" s="342"/>
      <c r="AG12" s="342"/>
      <c r="AH12" s="342"/>
      <c r="AI12" s="342"/>
      <c r="AJ12" s="342"/>
      <c r="AK12" s="346"/>
      <c r="AL12" s="342"/>
      <c r="AM12" s="234"/>
      <c r="AN12" s="345"/>
      <c r="AO12" s="341"/>
      <c r="AP12" s="341"/>
      <c r="AQ12" s="341"/>
      <c r="AR12" s="341"/>
      <c r="AS12" s="341"/>
      <c r="AT12" s="342"/>
      <c r="AU12" s="342"/>
      <c r="AV12" s="342"/>
      <c r="AW12" s="342"/>
      <c r="AX12" s="342"/>
      <c r="AY12" s="346"/>
    </row>
    <row r="13" spans="2:85" s="232" customFormat="1" ht="15" customHeight="1" x14ac:dyDescent="0.2">
      <c r="B13" s="347"/>
      <c r="C13" s="348"/>
      <c r="D13" s="348"/>
      <c r="E13" s="348"/>
      <c r="F13" s="308"/>
      <c r="G13" s="342"/>
      <c r="H13" s="235"/>
      <c r="I13" s="347"/>
      <c r="J13" s="348"/>
      <c r="K13" s="348"/>
      <c r="L13" s="348"/>
      <c r="M13" s="348"/>
      <c r="N13" s="348"/>
      <c r="O13" s="348"/>
      <c r="P13" s="348"/>
      <c r="Q13" s="307"/>
      <c r="R13" s="307"/>
      <c r="S13" s="307"/>
      <c r="T13" s="307"/>
      <c r="U13" s="307"/>
      <c r="V13" s="308"/>
      <c r="W13" s="342"/>
      <c r="X13" s="234"/>
      <c r="Y13" s="347"/>
      <c r="Z13" s="348"/>
      <c r="AA13" s="348"/>
      <c r="AB13" s="348"/>
      <c r="AC13" s="348"/>
      <c r="AD13" s="348"/>
      <c r="AE13" s="348"/>
      <c r="AF13" s="307"/>
      <c r="AG13" s="307"/>
      <c r="AH13" s="307"/>
      <c r="AI13" s="307"/>
      <c r="AJ13" s="307"/>
      <c r="AK13" s="308"/>
      <c r="AL13" s="342"/>
      <c r="AM13" s="234"/>
      <c r="AN13" s="347"/>
      <c r="AO13" s="348"/>
      <c r="AP13" s="348"/>
      <c r="AQ13" s="348"/>
      <c r="AR13" s="348"/>
      <c r="AS13" s="348"/>
      <c r="AT13" s="307"/>
      <c r="AU13" s="307"/>
      <c r="AV13" s="307"/>
      <c r="AW13" s="307"/>
      <c r="AX13" s="307"/>
      <c r="AY13" s="308"/>
    </row>
    <row r="14" spans="2:85" s="232" customFormat="1" ht="4.95" customHeight="1" x14ac:dyDescent="0.2">
      <c r="B14" s="341"/>
      <c r="C14" s="341"/>
      <c r="D14" s="341"/>
      <c r="E14" s="341"/>
      <c r="F14" s="342"/>
      <c r="G14" s="342"/>
      <c r="H14" s="235"/>
      <c r="I14" s="341"/>
      <c r="J14" s="341"/>
      <c r="K14" s="341"/>
      <c r="L14" s="341"/>
      <c r="M14" s="341"/>
      <c r="N14" s="341"/>
      <c r="O14" s="341"/>
      <c r="P14" s="341"/>
      <c r="Q14" s="342"/>
      <c r="R14" s="342"/>
      <c r="S14" s="342"/>
      <c r="T14" s="342"/>
      <c r="U14" s="342"/>
      <c r="V14" s="342"/>
      <c r="W14" s="342"/>
      <c r="X14" s="234"/>
      <c r="Y14" s="341"/>
      <c r="Z14" s="341"/>
      <c r="AA14" s="341"/>
      <c r="AB14" s="341"/>
      <c r="AC14" s="341"/>
      <c r="AD14" s="341"/>
      <c r="AE14" s="341"/>
      <c r="AF14" s="342"/>
      <c r="AG14" s="342"/>
      <c r="AH14" s="342"/>
      <c r="AI14" s="342"/>
      <c r="AJ14" s="342"/>
      <c r="AK14" s="342"/>
      <c r="AL14" s="342"/>
      <c r="AM14" s="234"/>
      <c r="AN14" s="341"/>
      <c r="AO14" s="341"/>
      <c r="AP14" s="341"/>
      <c r="AQ14" s="341"/>
      <c r="AR14" s="341"/>
      <c r="AS14" s="341"/>
      <c r="AT14" s="342"/>
      <c r="AU14" s="342"/>
      <c r="AV14" s="342"/>
      <c r="AW14" s="342"/>
      <c r="AX14" s="342"/>
      <c r="AY14" s="342"/>
    </row>
    <row r="15" spans="2:85" s="232" customFormat="1" ht="15" customHeight="1" x14ac:dyDescent="0.2">
      <c r="B15" s="236" t="s">
        <v>55</v>
      </c>
      <c r="C15" s="236"/>
      <c r="D15" s="236"/>
      <c r="E15" s="236"/>
      <c r="F15" s="236"/>
      <c r="G15" s="236"/>
      <c r="H15" s="237"/>
      <c r="I15" s="236" t="s">
        <v>56</v>
      </c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8"/>
      <c r="W15" s="238"/>
      <c r="Y15" s="236" t="s">
        <v>57</v>
      </c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8"/>
      <c r="AN15" s="236" t="s">
        <v>82</v>
      </c>
      <c r="AO15" s="236"/>
      <c r="AP15" s="236"/>
      <c r="AQ15" s="236"/>
      <c r="AR15" s="238"/>
      <c r="AS15" s="238"/>
      <c r="AT15" s="238"/>
      <c r="AV15" s="236"/>
    </row>
    <row r="16" spans="2:85" s="232" customFormat="1" ht="15" customHeight="1" x14ac:dyDescent="0.2">
      <c r="B16" s="360" t="s">
        <v>243</v>
      </c>
      <c r="C16" s="361"/>
      <c r="D16" s="361" t="s">
        <v>0</v>
      </c>
      <c r="E16" s="361"/>
      <c r="F16" s="362"/>
      <c r="G16" s="341"/>
      <c r="H16" s="233"/>
      <c r="I16" s="360" t="s">
        <v>244</v>
      </c>
      <c r="J16" s="361"/>
      <c r="K16" s="361"/>
      <c r="L16" s="361"/>
      <c r="M16" s="361"/>
      <c r="N16" s="361"/>
      <c r="O16" s="361" t="s">
        <v>245</v>
      </c>
      <c r="P16" s="361"/>
      <c r="Q16" s="361"/>
      <c r="R16" s="361"/>
      <c r="S16" s="361"/>
      <c r="T16" s="361"/>
      <c r="U16" s="361"/>
      <c r="V16" s="362"/>
      <c r="W16" s="341"/>
      <c r="X16" s="234"/>
      <c r="Y16" s="360" t="s">
        <v>246</v>
      </c>
      <c r="Z16" s="361"/>
      <c r="AA16" s="361"/>
      <c r="AB16" s="361"/>
      <c r="AC16" s="361"/>
      <c r="AD16" s="361"/>
      <c r="AE16" s="361" t="s">
        <v>29</v>
      </c>
      <c r="AF16" s="361"/>
      <c r="AG16" s="361"/>
      <c r="AH16" s="361"/>
      <c r="AI16" s="361"/>
      <c r="AJ16" s="361"/>
      <c r="AK16" s="362"/>
      <c r="AL16" s="341"/>
      <c r="AM16" s="234"/>
      <c r="AN16" s="360" t="s">
        <v>247</v>
      </c>
      <c r="AO16" s="361"/>
      <c r="AP16" s="361"/>
      <c r="AQ16" s="361"/>
      <c r="AR16" s="361"/>
      <c r="AS16" s="361"/>
      <c r="AT16" s="354" t="s">
        <v>248</v>
      </c>
      <c r="AU16" s="354"/>
      <c r="AV16" s="354"/>
      <c r="AW16" s="354"/>
      <c r="AX16" s="354"/>
      <c r="AY16" s="355"/>
    </row>
    <row r="17" spans="2:51" s="232" customFormat="1" ht="15" customHeight="1" x14ac:dyDescent="0.2">
      <c r="B17" s="356" t="s">
        <v>249</v>
      </c>
      <c r="C17" s="357"/>
      <c r="D17" s="363" t="s">
        <v>0</v>
      </c>
      <c r="E17" s="363"/>
      <c r="F17" s="364"/>
      <c r="G17" s="341"/>
      <c r="H17" s="235"/>
      <c r="I17" s="356" t="s">
        <v>250</v>
      </c>
      <c r="J17" s="357"/>
      <c r="K17" s="357"/>
      <c r="L17" s="357"/>
      <c r="M17" s="357"/>
      <c r="N17" s="357"/>
      <c r="O17" s="363" t="s">
        <v>251</v>
      </c>
      <c r="P17" s="363"/>
      <c r="Q17" s="363"/>
      <c r="R17" s="363"/>
      <c r="S17" s="363"/>
      <c r="T17" s="363"/>
      <c r="U17" s="363"/>
      <c r="V17" s="364"/>
      <c r="W17" s="341"/>
      <c r="X17" s="234"/>
      <c r="Y17" s="356" t="s">
        <v>252</v>
      </c>
      <c r="Z17" s="357"/>
      <c r="AA17" s="357"/>
      <c r="AB17" s="357"/>
      <c r="AC17" s="357"/>
      <c r="AD17" s="357"/>
      <c r="AE17" s="363" t="s">
        <v>29</v>
      </c>
      <c r="AF17" s="363"/>
      <c r="AG17" s="363"/>
      <c r="AH17" s="363"/>
      <c r="AI17" s="363"/>
      <c r="AJ17" s="363"/>
      <c r="AK17" s="364"/>
      <c r="AL17" s="341"/>
      <c r="AM17" s="234"/>
      <c r="AN17" s="356" t="s">
        <v>253</v>
      </c>
      <c r="AO17" s="357"/>
      <c r="AP17" s="357"/>
      <c r="AQ17" s="357"/>
      <c r="AR17" s="357"/>
      <c r="AS17" s="357"/>
      <c r="AT17" s="358" t="s">
        <v>248</v>
      </c>
      <c r="AU17" s="358"/>
      <c r="AV17" s="358"/>
      <c r="AW17" s="358"/>
      <c r="AX17" s="358"/>
      <c r="AY17" s="359"/>
    </row>
    <row r="18" spans="2:51" s="232" customFormat="1" ht="15" customHeight="1" x14ac:dyDescent="0.2">
      <c r="B18" s="343"/>
      <c r="C18" s="344"/>
      <c r="D18" s="344"/>
      <c r="E18" s="344"/>
      <c r="F18" s="306"/>
      <c r="G18" s="342"/>
      <c r="H18" s="235"/>
      <c r="I18" s="343"/>
      <c r="J18" s="344"/>
      <c r="K18" s="344"/>
      <c r="L18" s="344"/>
      <c r="M18" s="344"/>
      <c r="N18" s="344"/>
      <c r="O18" s="344"/>
      <c r="P18" s="344"/>
      <c r="Q18" s="349"/>
      <c r="R18" s="349"/>
      <c r="S18" s="349"/>
      <c r="T18" s="349"/>
      <c r="U18" s="349"/>
      <c r="V18" s="306"/>
      <c r="W18" s="342"/>
      <c r="X18" s="234"/>
      <c r="Y18" s="343"/>
      <c r="Z18" s="344"/>
      <c r="AA18" s="344"/>
      <c r="AB18" s="344"/>
      <c r="AC18" s="344"/>
      <c r="AD18" s="344"/>
      <c r="AE18" s="344"/>
      <c r="AF18" s="349"/>
      <c r="AG18" s="349"/>
      <c r="AH18" s="349"/>
      <c r="AI18" s="349"/>
      <c r="AJ18" s="349"/>
      <c r="AK18" s="306"/>
      <c r="AL18" s="342"/>
      <c r="AM18" s="234"/>
      <c r="AN18" s="343"/>
      <c r="AO18" s="344"/>
      <c r="AP18" s="344"/>
      <c r="AQ18" s="344"/>
      <c r="AR18" s="344"/>
      <c r="AS18" s="344"/>
      <c r="AT18" s="349"/>
      <c r="AU18" s="349"/>
      <c r="AV18" s="349"/>
      <c r="AW18" s="349"/>
      <c r="AX18" s="349"/>
      <c r="AY18" s="306"/>
    </row>
    <row r="19" spans="2:51" s="232" customFormat="1" ht="15" customHeight="1" x14ac:dyDescent="0.2">
      <c r="B19" s="345"/>
      <c r="C19" s="341"/>
      <c r="D19" s="341"/>
      <c r="E19" s="341"/>
      <c r="F19" s="346"/>
      <c r="G19" s="342"/>
      <c r="H19" s="235"/>
      <c r="I19" s="345"/>
      <c r="J19" s="341"/>
      <c r="K19" s="341"/>
      <c r="L19" s="341"/>
      <c r="M19" s="341"/>
      <c r="N19" s="341"/>
      <c r="O19" s="341"/>
      <c r="P19" s="341"/>
      <c r="Q19" s="342"/>
      <c r="R19" s="342"/>
      <c r="S19" s="342"/>
      <c r="T19" s="342"/>
      <c r="U19" s="342"/>
      <c r="V19" s="346"/>
      <c r="W19" s="342"/>
      <c r="X19" s="234"/>
      <c r="Y19" s="345"/>
      <c r="Z19" s="341"/>
      <c r="AA19" s="341"/>
      <c r="AB19" s="341"/>
      <c r="AC19" s="341"/>
      <c r="AD19" s="341"/>
      <c r="AE19" s="341"/>
      <c r="AF19" s="342"/>
      <c r="AG19" s="342"/>
      <c r="AH19" s="342"/>
      <c r="AI19" s="342"/>
      <c r="AJ19" s="342"/>
      <c r="AK19" s="346"/>
      <c r="AL19" s="342"/>
      <c r="AM19" s="234"/>
      <c r="AN19" s="345"/>
      <c r="AO19" s="341"/>
      <c r="AP19" s="341"/>
      <c r="AQ19" s="341"/>
      <c r="AR19" s="341"/>
      <c r="AS19" s="341"/>
      <c r="AT19" s="342"/>
      <c r="AU19" s="342"/>
      <c r="AV19" s="342"/>
      <c r="AW19" s="342"/>
      <c r="AX19" s="342"/>
      <c r="AY19" s="346"/>
    </row>
    <row r="20" spans="2:51" s="232" customFormat="1" ht="15" customHeight="1" x14ac:dyDescent="0.2">
      <c r="B20" s="345"/>
      <c r="C20" s="341"/>
      <c r="D20" s="341"/>
      <c r="E20" s="341"/>
      <c r="F20" s="346"/>
      <c r="G20" s="342"/>
      <c r="H20" s="235"/>
      <c r="I20" s="345"/>
      <c r="J20" s="341"/>
      <c r="K20" s="341"/>
      <c r="L20" s="341"/>
      <c r="M20" s="341"/>
      <c r="N20" s="341"/>
      <c r="O20" s="341"/>
      <c r="P20" s="341"/>
      <c r="Q20" s="342"/>
      <c r="R20" s="342"/>
      <c r="S20" s="342"/>
      <c r="T20" s="342"/>
      <c r="U20" s="342"/>
      <c r="V20" s="346"/>
      <c r="W20" s="342"/>
      <c r="X20" s="234"/>
      <c r="Y20" s="345"/>
      <c r="Z20" s="341"/>
      <c r="AA20" s="341"/>
      <c r="AB20" s="341"/>
      <c r="AC20" s="341"/>
      <c r="AD20" s="341"/>
      <c r="AE20" s="341"/>
      <c r="AF20" s="342"/>
      <c r="AG20" s="342"/>
      <c r="AH20" s="342"/>
      <c r="AI20" s="342"/>
      <c r="AJ20" s="342"/>
      <c r="AK20" s="346"/>
      <c r="AL20" s="342"/>
      <c r="AM20" s="234"/>
      <c r="AN20" s="345"/>
      <c r="AO20" s="341"/>
      <c r="AP20" s="341"/>
      <c r="AQ20" s="341"/>
      <c r="AR20" s="341"/>
      <c r="AS20" s="341"/>
      <c r="AT20" s="342"/>
      <c r="AU20" s="342"/>
      <c r="AV20" s="342"/>
      <c r="AW20" s="342"/>
      <c r="AX20" s="342"/>
      <c r="AY20" s="346"/>
    </row>
    <row r="21" spans="2:51" s="232" customFormat="1" ht="15" customHeight="1" x14ac:dyDescent="0.2">
      <c r="B21" s="345"/>
      <c r="C21" s="341"/>
      <c r="D21" s="341"/>
      <c r="E21" s="341"/>
      <c r="F21" s="346"/>
      <c r="G21" s="342"/>
      <c r="H21" s="235"/>
      <c r="I21" s="345"/>
      <c r="J21" s="341"/>
      <c r="K21" s="341"/>
      <c r="L21" s="341"/>
      <c r="M21" s="341"/>
      <c r="N21" s="341"/>
      <c r="O21" s="341"/>
      <c r="P21" s="341"/>
      <c r="Q21" s="342"/>
      <c r="R21" s="342"/>
      <c r="S21" s="342"/>
      <c r="T21" s="342"/>
      <c r="U21" s="342"/>
      <c r="V21" s="346"/>
      <c r="W21" s="342"/>
      <c r="X21" s="234"/>
      <c r="Y21" s="345"/>
      <c r="Z21" s="341"/>
      <c r="AA21" s="341"/>
      <c r="AB21" s="341"/>
      <c r="AC21" s="341"/>
      <c r="AD21" s="341"/>
      <c r="AE21" s="341"/>
      <c r="AF21" s="342"/>
      <c r="AG21" s="342"/>
      <c r="AH21" s="342"/>
      <c r="AI21" s="342"/>
      <c r="AJ21" s="342"/>
      <c r="AK21" s="346"/>
      <c r="AL21" s="342"/>
      <c r="AM21" s="234"/>
      <c r="AN21" s="345"/>
      <c r="AO21" s="341"/>
      <c r="AP21" s="341"/>
      <c r="AQ21" s="341"/>
      <c r="AR21" s="341"/>
      <c r="AS21" s="341"/>
      <c r="AT21" s="342"/>
      <c r="AU21" s="342"/>
      <c r="AV21" s="342"/>
      <c r="AW21" s="342"/>
      <c r="AX21" s="342"/>
      <c r="AY21" s="346"/>
    </row>
    <row r="22" spans="2:51" s="232" customFormat="1" ht="15" customHeight="1" x14ac:dyDescent="0.2">
      <c r="B22" s="345"/>
      <c r="C22" s="341"/>
      <c r="D22" s="341"/>
      <c r="E22" s="341"/>
      <c r="F22" s="346"/>
      <c r="G22" s="342"/>
      <c r="H22" s="235"/>
      <c r="I22" s="345"/>
      <c r="J22" s="341"/>
      <c r="K22" s="341"/>
      <c r="L22" s="341"/>
      <c r="M22" s="341"/>
      <c r="N22" s="341"/>
      <c r="O22" s="341"/>
      <c r="P22" s="341"/>
      <c r="Q22" s="342"/>
      <c r="R22" s="342"/>
      <c r="S22" s="342"/>
      <c r="T22" s="342"/>
      <c r="U22" s="342"/>
      <c r="V22" s="346"/>
      <c r="W22" s="342"/>
      <c r="X22" s="234"/>
      <c r="Y22" s="345"/>
      <c r="Z22" s="341"/>
      <c r="AA22" s="341"/>
      <c r="AB22" s="341"/>
      <c r="AC22" s="341"/>
      <c r="AD22" s="341"/>
      <c r="AE22" s="341"/>
      <c r="AF22" s="342"/>
      <c r="AG22" s="342"/>
      <c r="AH22" s="342"/>
      <c r="AI22" s="342"/>
      <c r="AJ22" s="342"/>
      <c r="AK22" s="346"/>
      <c r="AL22" s="342"/>
      <c r="AM22" s="234"/>
      <c r="AN22" s="345"/>
      <c r="AO22" s="341"/>
      <c r="AP22" s="341"/>
      <c r="AQ22" s="341"/>
      <c r="AR22" s="341"/>
      <c r="AS22" s="341"/>
      <c r="AT22" s="342"/>
      <c r="AU22" s="342"/>
      <c r="AV22" s="342"/>
      <c r="AW22" s="342"/>
      <c r="AX22" s="342"/>
      <c r="AY22" s="346"/>
    </row>
    <row r="23" spans="2:51" s="232" customFormat="1" ht="15" customHeight="1" x14ac:dyDescent="0.2">
      <c r="B23" s="347"/>
      <c r="C23" s="348"/>
      <c r="D23" s="348"/>
      <c r="E23" s="348"/>
      <c r="F23" s="308"/>
      <c r="G23" s="342"/>
      <c r="H23" s="235"/>
      <c r="I23" s="347"/>
      <c r="J23" s="348"/>
      <c r="K23" s="348"/>
      <c r="L23" s="348"/>
      <c r="M23" s="348"/>
      <c r="N23" s="348"/>
      <c r="O23" s="348"/>
      <c r="P23" s="348"/>
      <c r="Q23" s="307"/>
      <c r="R23" s="307"/>
      <c r="S23" s="307"/>
      <c r="T23" s="307"/>
      <c r="U23" s="307"/>
      <c r="V23" s="308"/>
      <c r="W23" s="342"/>
      <c r="X23" s="234"/>
      <c r="Y23" s="347"/>
      <c r="Z23" s="348"/>
      <c r="AA23" s="348"/>
      <c r="AB23" s="348"/>
      <c r="AC23" s="348"/>
      <c r="AD23" s="348"/>
      <c r="AE23" s="348"/>
      <c r="AF23" s="307"/>
      <c r="AG23" s="307"/>
      <c r="AH23" s="307"/>
      <c r="AI23" s="307"/>
      <c r="AJ23" s="307"/>
      <c r="AK23" s="308"/>
      <c r="AL23" s="342"/>
      <c r="AM23" s="234"/>
      <c r="AN23" s="347"/>
      <c r="AO23" s="348"/>
      <c r="AP23" s="348"/>
      <c r="AQ23" s="348"/>
      <c r="AR23" s="348"/>
      <c r="AS23" s="348"/>
      <c r="AT23" s="307"/>
      <c r="AU23" s="307"/>
      <c r="AV23" s="307"/>
      <c r="AW23" s="307"/>
      <c r="AX23" s="307"/>
      <c r="AY23" s="308"/>
    </row>
    <row r="24" spans="2:51" s="232" customFormat="1" ht="15" customHeight="1" x14ac:dyDescent="0.2">
      <c r="B24" s="341"/>
      <c r="C24" s="341"/>
      <c r="D24" s="341"/>
      <c r="E24" s="341"/>
      <c r="F24" s="342"/>
      <c r="G24" s="342"/>
      <c r="H24" s="235"/>
      <c r="I24" s="341"/>
      <c r="J24" s="341"/>
      <c r="K24" s="341"/>
      <c r="L24" s="341"/>
      <c r="M24" s="341"/>
      <c r="N24" s="341"/>
      <c r="O24" s="341"/>
      <c r="P24" s="341"/>
      <c r="Q24" s="342"/>
      <c r="R24" s="342"/>
      <c r="S24" s="342"/>
      <c r="T24" s="342"/>
      <c r="U24" s="342"/>
      <c r="V24" s="342"/>
      <c r="W24" s="342"/>
      <c r="X24" s="234"/>
      <c r="Y24" s="341"/>
      <c r="Z24" s="341"/>
      <c r="AA24" s="341"/>
      <c r="AB24" s="341"/>
      <c r="AC24" s="341"/>
      <c r="AD24" s="341"/>
      <c r="AE24" s="341"/>
      <c r="AF24" s="342"/>
      <c r="AG24" s="342"/>
      <c r="AH24" s="342"/>
      <c r="AI24" s="342"/>
      <c r="AJ24" s="342"/>
      <c r="AK24" s="342"/>
      <c r="AL24" s="342"/>
      <c r="AM24" s="234"/>
      <c r="AN24" s="341"/>
      <c r="AO24" s="341"/>
      <c r="AP24" s="341"/>
      <c r="AQ24" s="341"/>
      <c r="AR24" s="341"/>
      <c r="AS24" s="341"/>
      <c r="AT24" s="342"/>
      <c r="AU24" s="342"/>
      <c r="AV24" s="342"/>
      <c r="AW24" s="342"/>
      <c r="AX24" s="342"/>
      <c r="AY24" s="342"/>
    </row>
    <row r="25" spans="2:51" s="232" customFormat="1" ht="15" customHeight="1" x14ac:dyDescent="0.2">
      <c r="B25" s="236"/>
      <c r="C25" s="236"/>
      <c r="D25" s="236"/>
      <c r="E25" s="236"/>
      <c r="F25" s="236"/>
      <c r="G25" s="236"/>
      <c r="H25" s="237"/>
      <c r="I25" s="236" t="s">
        <v>190</v>
      </c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8"/>
      <c r="W25" s="238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8"/>
      <c r="AN25" s="236" t="s">
        <v>83</v>
      </c>
      <c r="AO25" s="236"/>
      <c r="AP25" s="236"/>
      <c r="AQ25" s="236"/>
      <c r="AR25" s="238"/>
      <c r="AS25" s="238"/>
      <c r="AT25" s="238"/>
      <c r="AV25" s="236"/>
    </row>
    <row r="26" spans="2:51" s="232" customFormat="1" ht="15" customHeight="1" x14ac:dyDescent="0.2">
      <c r="B26" s="365"/>
      <c r="C26" s="365"/>
      <c r="D26" s="365"/>
      <c r="E26" s="365"/>
      <c r="F26" s="365"/>
      <c r="G26" s="341"/>
      <c r="H26" s="233"/>
      <c r="I26" s="360" t="s">
        <v>254</v>
      </c>
      <c r="J26" s="361"/>
      <c r="K26" s="361"/>
      <c r="L26" s="361"/>
      <c r="M26" s="361"/>
      <c r="N26" s="361"/>
      <c r="O26" s="361" t="s">
        <v>255</v>
      </c>
      <c r="P26" s="361"/>
      <c r="Q26" s="361"/>
      <c r="R26" s="361"/>
      <c r="S26" s="361"/>
      <c r="T26" s="361"/>
      <c r="U26" s="361"/>
      <c r="V26" s="362"/>
      <c r="W26" s="341"/>
      <c r="X26" s="234"/>
      <c r="Y26" s="360" t="s">
        <v>51</v>
      </c>
      <c r="Z26" s="361"/>
      <c r="AA26" s="361"/>
      <c r="AB26" s="361"/>
      <c r="AC26" s="361"/>
      <c r="AD26" s="361"/>
      <c r="AE26" s="361" t="s">
        <v>51</v>
      </c>
      <c r="AF26" s="361"/>
      <c r="AG26" s="361"/>
      <c r="AH26" s="361"/>
      <c r="AI26" s="361"/>
      <c r="AJ26" s="361"/>
      <c r="AK26" s="362"/>
      <c r="AL26" s="341"/>
      <c r="AM26" s="234"/>
      <c r="AN26" s="360" t="s">
        <v>256</v>
      </c>
      <c r="AO26" s="361"/>
      <c r="AP26" s="361"/>
      <c r="AQ26" s="361"/>
      <c r="AR26" s="361"/>
      <c r="AS26" s="361"/>
      <c r="AT26" s="354" t="s">
        <v>257</v>
      </c>
      <c r="AU26" s="354"/>
      <c r="AV26" s="354"/>
      <c r="AW26" s="354"/>
      <c r="AX26" s="354"/>
      <c r="AY26" s="355"/>
    </row>
    <row r="27" spans="2:51" s="232" customFormat="1" ht="15" customHeight="1" x14ac:dyDescent="0.2">
      <c r="B27" s="365"/>
      <c r="C27" s="365"/>
      <c r="D27" s="365"/>
      <c r="E27" s="365"/>
      <c r="F27" s="365"/>
      <c r="G27" s="341"/>
      <c r="H27" s="235"/>
      <c r="I27" s="356" t="s">
        <v>258</v>
      </c>
      <c r="J27" s="357"/>
      <c r="K27" s="357"/>
      <c r="L27" s="357"/>
      <c r="M27" s="357"/>
      <c r="N27" s="357"/>
      <c r="O27" s="363" t="s">
        <v>259</v>
      </c>
      <c r="P27" s="363"/>
      <c r="Q27" s="363"/>
      <c r="R27" s="363"/>
      <c r="S27" s="363"/>
      <c r="T27" s="363"/>
      <c r="U27" s="363"/>
      <c r="V27" s="364"/>
      <c r="W27" s="341"/>
      <c r="X27" s="234"/>
      <c r="Y27" s="356" t="s">
        <v>51</v>
      </c>
      <c r="Z27" s="357"/>
      <c r="AA27" s="357"/>
      <c r="AB27" s="357"/>
      <c r="AC27" s="357"/>
      <c r="AD27" s="357"/>
      <c r="AE27" s="363" t="s">
        <v>51</v>
      </c>
      <c r="AF27" s="363"/>
      <c r="AG27" s="363"/>
      <c r="AH27" s="363"/>
      <c r="AI27" s="363"/>
      <c r="AJ27" s="363"/>
      <c r="AK27" s="364"/>
      <c r="AL27" s="341"/>
      <c r="AM27" s="234"/>
      <c r="AN27" s="356" t="s">
        <v>260</v>
      </c>
      <c r="AO27" s="357"/>
      <c r="AP27" s="357"/>
      <c r="AQ27" s="357"/>
      <c r="AR27" s="357"/>
      <c r="AS27" s="357"/>
      <c r="AT27" s="358" t="s">
        <v>257</v>
      </c>
      <c r="AU27" s="358"/>
      <c r="AV27" s="358"/>
      <c r="AW27" s="358"/>
      <c r="AX27" s="358"/>
      <c r="AY27" s="359"/>
    </row>
    <row r="28" spans="2:51" s="232" customFormat="1" ht="15" customHeight="1" x14ac:dyDescent="0.2">
      <c r="B28" s="341"/>
      <c r="C28" s="341"/>
      <c r="D28" s="341"/>
      <c r="E28" s="341"/>
      <c r="F28" s="342"/>
      <c r="G28" s="342"/>
      <c r="H28" s="235"/>
      <c r="I28" s="343"/>
      <c r="J28" s="344"/>
      <c r="K28" s="344"/>
      <c r="L28" s="344"/>
      <c r="M28" s="344"/>
      <c r="N28" s="344"/>
      <c r="O28" s="344"/>
      <c r="P28" s="344"/>
      <c r="Q28" s="349"/>
      <c r="R28" s="349"/>
      <c r="S28" s="349"/>
      <c r="T28" s="349"/>
      <c r="U28" s="349"/>
      <c r="V28" s="306"/>
      <c r="W28" s="342"/>
      <c r="X28" s="234"/>
      <c r="Y28" s="343"/>
      <c r="Z28" s="344"/>
      <c r="AA28" s="344"/>
      <c r="AB28" s="344"/>
      <c r="AC28" s="344"/>
      <c r="AD28" s="344"/>
      <c r="AE28" s="344"/>
      <c r="AF28" s="349"/>
      <c r="AG28" s="349"/>
      <c r="AH28" s="349"/>
      <c r="AI28" s="349"/>
      <c r="AJ28" s="349"/>
      <c r="AK28" s="306"/>
      <c r="AL28" s="342"/>
      <c r="AM28" s="234"/>
      <c r="AN28" s="343"/>
      <c r="AO28" s="344"/>
      <c r="AP28" s="344"/>
      <c r="AQ28" s="344"/>
      <c r="AR28" s="344"/>
      <c r="AS28" s="344"/>
      <c r="AT28" s="349"/>
      <c r="AU28" s="349"/>
      <c r="AV28" s="349"/>
      <c r="AW28" s="349"/>
      <c r="AX28" s="349"/>
      <c r="AY28" s="306"/>
    </row>
    <row r="29" spans="2:51" s="232" customFormat="1" ht="15" customHeight="1" x14ac:dyDescent="0.2">
      <c r="B29" s="341"/>
      <c r="C29" s="341"/>
      <c r="D29" s="341"/>
      <c r="E29" s="341"/>
      <c r="F29" s="342"/>
      <c r="G29" s="342"/>
      <c r="H29" s="235"/>
      <c r="I29" s="345"/>
      <c r="J29" s="341"/>
      <c r="K29" s="341"/>
      <c r="L29" s="341"/>
      <c r="M29" s="341"/>
      <c r="N29" s="341"/>
      <c r="O29" s="341"/>
      <c r="P29" s="341"/>
      <c r="Q29" s="342"/>
      <c r="R29" s="342"/>
      <c r="S29" s="342"/>
      <c r="T29" s="342"/>
      <c r="U29" s="342"/>
      <c r="V29" s="346"/>
      <c r="W29" s="342"/>
      <c r="X29" s="234"/>
      <c r="Y29" s="345"/>
      <c r="Z29" s="341"/>
      <c r="AA29" s="341"/>
      <c r="AB29" s="341"/>
      <c r="AC29" s="341"/>
      <c r="AD29" s="341"/>
      <c r="AE29" s="341"/>
      <c r="AF29" s="342"/>
      <c r="AG29" s="342"/>
      <c r="AH29" s="342"/>
      <c r="AI29" s="342"/>
      <c r="AJ29" s="342"/>
      <c r="AK29" s="346"/>
      <c r="AL29" s="342"/>
      <c r="AM29" s="234"/>
      <c r="AN29" s="345"/>
      <c r="AO29" s="341"/>
      <c r="AP29" s="341"/>
      <c r="AQ29" s="341"/>
      <c r="AR29" s="341"/>
      <c r="AS29" s="341"/>
      <c r="AT29" s="342"/>
      <c r="AU29" s="342"/>
      <c r="AV29" s="342"/>
      <c r="AW29" s="342"/>
      <c r="AX29" s="342"/>
      <c r="AY29" s="346"/>
    </row>
    <row r="30" spans="2:51" s="232" customFormat="1" ht="15" customHeight="1" x14ac:dyDescent="0.2">
      <c r="B30" s="341"/>
      <c r="C30" s="341"/>
      <c r="D30" s="341"/>
      <c r="E30" s="341"/>
      <c r="F30" s="342"/>
      <c r="G30" s="342"/>
      <c r="H30" s="235"/>
      <c r="I30" s="345"/>
      <c r="J30" s="341"/>
      <c r="K30" s="341"/>
      <c r="L30" s="341"/>
      <c r="M30" s="341"/>
      <c r="N30" s="341"/>
      <c r="O30" s="341"/>
      <c r="P30" s="341"/>
      <c r="Q30" s="342"/>
      <c r="R30" s="342"/>
      <c r="S30" s="342"/>
      <c r="T30" s="342"/>
      <c r="U30" s="342"/>
      <c r="V30" s="346"/>
      <c r="W30" s="342"/>
      <c r="X30" s="234"/>
      <c r="Y30" s="345"/>
      <c r="Z30" s="341"/>
      <c r="AA30" s="341"/>
      <c r="AB30" s="341"/>
      <c r="AC30" s="341"/>
      <c r="AD30" s="341"/>
      <c r="AE30" s="341"/>
      <c r="AF30" s="342"/>
      <c r="AG30" s="342"/>
      <c r="AH30" s="342"/>
      <c r="AI30" s="342"/>
      <c r="AJ30" s="342"/>
      <c r="AK30" s="346"/>
      <c r="AL30" s="342"/>
      <c r="AM30" s="234"/>
      <c r="AN30" s="345"/>
      <c r="AO30" s="341"/>
      <c r="AP30" s="341"/>
      <c r="AQ30" s="341"/>
      <c r="AR30" s="341"/>
      <c r="AS30" s="341"/>
      <c r="AT30" s="342"/>
      <c r="AU30" s="342"/>
      <c r="AV30" s="342"/>
      <c r="AW30" s="342"/>
      <c r="AX30" s="342"/>
      <c r="AY30" s="346"/>
    </row>
    <row r="31" spans="2:51" s="232" customFormat="1" ht="15" customHeight="1" x14ac:dyDescent="0.2">
      <c r="B31" s="341"/>
      <c r="C31" s="341"/>
      <c r="D31" s="341"/>
      <c r="E31" s="341"/>
      <c r="F31" s="342"/>
      <c r="G31" s="342"/>
      <c r="H31" s="235"/>
      <c r="I31" s="345"/>
      <c r="J31" s="341"/>
      <c r="K31" s="341"/>
      <c r="L31" s="341"/>
      <c r="M31" s="341"/>
      <c r="N31" s="341"/>
      <c r="O31" s="341"/>
      <c r="P31" s="341"/>
      <c r="Q31" s="342"/>
      <c r="R31" s="342"/>
      <c r="S31" s="342"/>
      <c r="T31" s="342"/>
      <c r="U31" s="342"/>
      <c r="V31" s="346"/>
      <c r="W31" s="342"/>
      <c r="X31" s="234"/>
      <c r="Y31" s="345"/>
      <c r="Z31" s="341"/>
      <c r="AA31" s="341"/>
      <c r="AB31" s="341"/>
      <c r="AC31" s="341"/>
      <c r="AD31" s="341"/>
      <c r="AE31" s="341"/>
      <c r="AF31" s="342"/>
      <c r="AG31" s="342"/>
      <c r="AH31" s="342"/>
      <c r="AI31" s="342"/>
      <c r="AJ31" s="342"/>
      <c r="AK31" s="346"/>
      <c r="AL31" s="342"/>
      <c r="AM31" s="234"/>
      <c r="AN31" s="345"/>
      <c r="AO31" s="341"/>
      <c r="AP31" s="341"/>
      <c r="AQ31" s="341"/>
      <c r="AR31" s="341"/>
      <c r="AS31" s="341"/>
      <c r="AT31" s="342"/>
      <c r="AU31" s="342"/>
      <c r="AV31" s="342"/>
      <c r="AW31" s="342"/>
      <c r="AX31" s="342"/>
      <c r="AY31" s="346"/>
    </row>
    <row r="32" spans="2:51" s="232" customFormat="1" ht="15" customHeight="1" x14ac:dyDescent="0.2">
      <c r="B32" s="341"/>
      <c r="C32" s="341"/>
      <c r="D32" s="341"/>
      <c r="E32" s="341"/>
      <c r="F32" s="342"/>
      <c r="G32" s="342"/>
      <c r="H32" s="235"/>
      <c r="I32" s="345"/>
      <c r="J32" s="341"/>
      <c r="K32" s="341"/>
      <c r="L32" s="341"/>
      <c r="M32" s="341"/>
      <c r="N32" s="341"/>
      <c r="O32" s="341"/>
      <c r="P32" s="341"/>
      <c r="Q32" s="342"/>
      <c r="R32" s="342"/>
      <c r="S32" s="342"/>
      <c r="T32" s="342"/>
      <c r="U32" s="342"/>
      <c r="V32" s="346"/>
      <c r="W32" s="342"/>
      <c r="X32" s="234"/>
      <c r="Y32" s="345"/>
      <c r="Z32" s="341"/>
      <c r="AA32" s="341"/>
      <c r="AB32" s="341"/>
      <c r="AC32" s="341"/>
      <c r="AD32" s="341"/>
      <c r="AE32" s="341"/>
      <c r="AF32" s="342"/>
      <c r="AG32" s="342"/>
      <c r="AH32" s="342"/>
      <c r="AI32" s="342"/>
      <c r="AJ32" s="342"/>
      <c r="AK32" s="346"/>
      <c r="AL32" s="342"/>
      <c r="AM32" s="234"/>
      <c r="AN32" s="345"/>
      <c r="AO32" s="341"/>
      <c r="AP32" s="341"/>
      <c r="AQ32" s="341"/>
      <c r="AR32" s="341"/>
      <c r="AS32" s="341"/>
      <c r="AT32" s="342"/>
      <c r="AU32" s="342"/>
      <c r="AV32" s="342"/>
      <c r="AW32" s="342"/>
      <c r="AX32" s="342"/>
      <c r="AY32" s="346"/>
    </row>
    <row r="33" spans="1:93" s="232" customFormat="1" ht="15" customHeight="1" x14ac:dyDescent="0.2">
      <c r="B33" s="341"/>
      <c r="C33" s="341"/>
      <c r="D33" s="341"/>
      <c r="E33" s="341"/>
      <c r="F33" s="342"/>
      <c r="G33" s="342"/>
      <c r="H33" s="235"/>
      <c r="I33" s="347"/>
      <c r="J33" s="348"/>
      <c r="K33" s="348"/>
      <c r="L33" s="348"/>
      <c r="M33" s="348"/>
      <c r="N33" s="348"/>
      <c r="O33" s="348"/>
      <c r="P33" s="348"/>
      <c r="Q33" s="307"/>
      <c r="R33" s="307"/>
      <c r="S33" s="307"/>
      <c r="T33" s="307"/>
      <c r="U33" s="307"/>
      <c r="V33" s="308"/>
      <c r="W33" s="342"/>
      <c r="X33" s="234"/>
      <c r="Y33" s="347"/>
      <c r="Z33" s="348"/>
      <c r="AA33" s="348"/>
      <c r="AB33" s="348"/>
      <c r="AC33" s="348"/>
      <c r="AD33" s="348"/>
      <c r="AE33" s="348"/>
      <c r="AF33" s="307"/>
      <c r="AG33" s="307"/>
      <c r="AH33" s="307"/>
      <c r="AI33" s="307"/>
      <c r="AJ33" s="307"/>
      <c r="AK33" s="308"/>
      <c r="AL33" s="342"/>
      <c r="AM33" s="234"/>
      <c r="AN33" s="347"/>
      <c r="AO33" s="348"/>
      <c r="AP33" s="348"/>
      <c r="AQ33" s="348"/>
      <c r="AR33" s="348"/>
      <c r="AS33" s="348"/>
      <c r="AT33" s="307"/>
      <c r="AU33" s="307"/>
      <c r="AV33" s="307"/>
      <c r="AW33" s="307"/>
      <c r="AX33" s="307"/>
      <c r="AY33" s="308"/>
    </row>
    <row r="34" spans="1:93" s="232" customFormat="1" ht="4.95" customHeight="1" x14ac:dyDescent="0.2">
      <c r="B34" s="341"/>
      <c r="C34" s="341"/>
      <c r="D34" s="341"/>
      <c r="E34" s="341"/>
      <c r="F34" s="342"/>
      <c r="G34" s="342"/>
      <c r="H34" s="235"/>
      <c r="I34" s="341"/>
      <c r="J34" s="341"/>
      <c r="K34" s="341"/>
      <c r="L34" s="341"/>
      <c r="M34" s="341"/>
      <c r="N34" s="341"/>
      <c r="O34" s="341"/>
      <c r="P34" s="341"/>
      <c r="Q34" s="342"/>
      <c r="R34" s="342"/>
      <c r="S34" s="342"/>
      <c r="T34" s="342"/>
      <c r="U34" s="342"/>
      <c r="V34" s="342"/>
      <c r="W34" s="342"/>
      <c r="X34" s="234"/>
      <c r="Y34" s="341"/>
      <c r="Z34" s="341"/>
      <c r="AA34" s="341"/>
      <c r="AB34" s="341"/>
      <c r="AC34" s="341"/>
      <c r="AD34" s="341"/>
      <c r="AE34" s="341"/>
      <c r="AF34" s="342"/>
      <c r="AG34" s="342"/>
      <c r="AH34" s="342"/>
      <c r="AI34" s="342"/>
      <c r="AJ34" s="342"/>
      <c r="AK34" s="342"/>
      <c r="AL34" s="342"/>
      <c r="AM34" s="234"/>
      <c r="AN34" s="341"/>
      <c r="AO34" s="341"/>
      <c r="AP34" s="341"/>
      <c r="AQ34" s="341"/>
      <c r="AR34" s="341"/>
      <c r="AS34" s="341"/>
      <c r="AT34" s="342"/>
      <c r="AU34" s="342"/>
      <c r="AV34" s="342"/>
      <c r="AW34" s="342"/>
      <c r="AX34" s="342"/>
      <c r="AY34" s="342"/>
    </row>
    <row r="35" spans="1:93" s="232" customFormat="1" ht="15" customHeight="1" x14ac:dyDescent="0.2">
      <c r="B35" s="236"/>
      <c r="C35" s="236"/>
      <c r="D35" s="236"/>
      <c r="E35" s="236"/>
      <c r="F35" s="236"/>
      <c r="G35" s="236"/>
      <c r="H35" s="237"/>
      <c r="I35" s="236" t="s">
        <v>191</v>
      </c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8"/>
      <c r="W35" s="238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8"/>
      <c r="AN35" s="236" t="s">
        <v>84</v>
      </c>
      <c r="AO35" s="236"/>
      <c r="AP35" s="236"/>
      <c r="AQ35" s="236"/>
      <c r="AR35" s="238"/>
      <c r="AS35" s="238"/>
      <c r="AT35" s="238"/>
      <c r="AV35" s="236"/>
    </row>
    <row r="36" spans="1:93" s="232" customFormat="1" ht="15" customHeight="1" x14ac:dyDescent="0.2">
      <c r="B36" s="365"/>
      <c r="C36" s="365"/>
      <c r="D36" s="365"/>
      <c r="E36" s="365"/>
      <c r="F36" s="365"/>
      <c r="G36" s="341"/>
      <c r="H36" s="233"/>
      <c r="I36" s="360" t="s">
        <v>261</v>
      </c>
      <c r="J36" s="361"/>
      <c r="K36" s="361"/>
      <c r="L36" s="361"/>
      <c r="M36" s="361"/>
      <c r="N36" s="361"/>
      <c r="O36" s="361" t="s">
        <v>29</v>
      </c>
      <c r="P36" s="361"/>
      <c r="Q36" s="361"/>
      <c r="R36" s="361"/>
      <c r="S36" s="361"/>
      <c r="T36" s="361"/>
      <c r="U36" s="361"/>
      <c r="V36" s="362"/>
      <c r="W36" s="341"/>
      <c r="X36" s="234"/>
      <c r="Y36" s="360" t="s">
        <v>51</v>
      </c>
      <c r="Z36" s="361"/>
      <c r="AA36" s="361"/>
      <c r="AB36" s="361"/>
      <c r="AC36" s="361"/>
      <c r="AD36" s="361"/>
      <c r="AE36" s="361" t="s">
        <v>51</v>
      </c>
      <c r="AF36" s="361"/>
      <c r="AG36" s="361"/>
      <c r="AH36" s="361"/>
      <c r="AI36" s="361"/>
      <c r="AJ36" s="361"/>
      <c r="AK36" s="362"/>
      <c r="AL36" s="341"/>
      <c r="AM36" s="234"/>
      <c r="AN36" s="360" t="s">
        <v>262</v>
      </c>
      <c r="AO36" s="361"/>
      <c r="AP36" s="361"/>
      <c r="AQ36" s="361"/>
      <c r="AR36" s="361"/>
      <c r="AS36" s="361"/>
      <c r="AT36" s="354" t="s">
        <v>248</v>
      </c>
      <c r="AU36" s="354"/>
      <c r="AV36" s="354"/>
      <c r="AW36" s="354"/>
      <c r="AX36" s="354"/>
      <c r="AY36" s="355"/>
    </row>
    <row r="37" spans="1:93" s="232" customFormat="1" ht="15" customHeight="1" x14ac:dyDescent="0.2">
      <c r="B37" s="365"/>
      <c r="C37" s="365"/>
      <c r="D37" s="365"/>
      <c r="E37" s="365"/>
      <c r="F37" s="365"/>
      <c r="G37" s="341"/>
      <c r="H37" s="235"/>
      <c r="I37" s="356" t="s">
        <v>263</v>
      </c>
      <c r="J37" s="357"/>
      <c r="K37" s="357"/>
      <c r="L37" s="357"/>
      <c r="M37" s="357"/>
      <c r="N37" s="357"/>
      <c r="O37" s="363" t="s">
        <v>264</v>
      </c>
      <c r="P37" s="363"/>
      <c r="Q37" s="363"/>
      <c r="R37" s="363"/>
      <c r="S37" s="363"/>
      <c r="T37" s="363"/>
      <c r="U37" s="363"/>
      <c r="V37" s="364"/>
      <c r="W37" s="341"/>
      <c r="X37" s="234"/>
      <c r="Y37" s="356" t="s">
        <v>51</v>
      </c>
      <c r="Z37" s="357"/>
      <c r="AA37" s="357"/>
      <c r="AB37" s="357"/>
      <c r="AC37" s="357"/>
      <c r="AD37" s="357"/>
      <c r="AE37" s="363" t="s">
        <v>51</v>
      </c>
      <c r="AF37" s="363"/>
      <c r="AG37" s="363"/>
      <c r="AH37" s="363"/>
      <c r="AI37" s="363"/>
      <c r="AJ37" s="363"/>
      <c r="AK37" s="364"/>
      <c r="AL37" s="341"/>
      <c r="AM37" s="234"/>
      <c r="AN37" s="356" t="s">
        <v>265</v>
      </c>
      <c r="AO37" s="357"/>
      <c r="AP37" s="357"/>
      <c r="AQ37" s="357"/>
      <c r="AR37" s="357"/>
      <c r="AS37" s="357"/>
      <c r="AT37" s="358" t="s">
        <v>248</v>
      </c>
      <c r="AU37" s="358"/>
      <c r="AV37" s="358"/>
      <c r="AW37" s="358"/>
      <c r="AX37" s="358"/>
      <c r="AY37" s="359"/>
    </row>
    <row r="38" spans="1:93" s="232" customFormat="1" ht="15" customHeight="1" x14ac:dyDescent="0.2">
      <c r="B38" s="341"/>
      <c r="C38" s="341"/>
      <c r="D38" s="341"/>
      <c r="E38" s="341"/>
      <c r="F38" s="342"/>
      <c r="G38" s="342"/>
      <c r="H38" s="235"/>
      <c r="I38" s="343"/>
      <c r="J38" s="344"/>
      <c r="K38" s="344"/>
      <c r="L38" s="344"/>
      <c r="M38" s="344"/>
      <c r="N38" s="344"/>
      <c r="O38" s="344"/>
      <c r="P38" s="344"/>
      <c r="Q38" s="349"/>
      <c r="R38" s="349"/>
      <c r="S38" s="349"/>
      <c r="T38" s="349"/>
      <c r="U38" s="349"/>
      <c r="V38" s="306"/>
      <c r="W38" s="342"/>
      <c r="X38" s="234"/>
      <c r="Y38" s="343"/>
      <c r="Z38" s="344"/>
      <c r="AA38" s="344"/>
      <c r="AB38" s="344"/>
      <c r="AC38" s="344"/>
      <c r="AD38" s="344"/>
      <c r="AE38" s="344"/>
      <c r="AF38" s="349"/>
      <c r="AG38" s="349"/>
      <c r="AH38" s="349"/>
      <c r="AI38" s="349"/>
      <c r="AJ38" s="349"/>
      <c r="AK38" s="306"/>
      <c r="AL38" s="342"/>
      <c r="AM38" s="234"/>
      <c r="AN38" s="343"/>
      <c r="AO38" s="344"/>
      <c r="AP38" s="344"/>
      <c r="AQ38" s="344"/>
      <c r="AR38" s="344"/>
      <c r="AS38" s="344"/>
      <c r="AT38" s="349"/>
      <c r="AU38" s="349"/>
      <c r="AV38" s="349"/>
      <c r="AW38" s="349"/>
      <c r="AX38" s="349"/>
      <c r="AY38" s="306"/>
    </row>
    <row r="39" spans="1:93" s="232" customFormat="1" ht="15" customHeight="1" x14ac:dyDescent="0.2">
      <c r="B39" s="341"/>
      <c r="C39" s="341"/>
      <c r="D39" s="341"/>
      <c r="E39" s="341"/>
      <c r="F39" s="342"/>
      <c r="G39" s="342"/>
      <c r="H39" s="235"/>
      <c r="I39" s="345"/>
      <c r="J39" s="341"/>
      <c r="K39" s="341"/>
      <c r="L39" s="341"/>
      <c r="M39" s="341"/>
      <c r="N39" s="341"/>
      <c r="O39" s="341"/>
      <c r="P39" s="341"/>
      <c r="Q39" s="342"/>
      <c r="R39" s="342"/>
      <c r="S39" s="342"/>
      <c r="T39" s="342"/>
      <c r="U39" s="342"/>
      <c r="V39" s="346"/>
      <c r="W39" s="342"/>
      <c r="X39" s="234"/>
      <c r="Y39" s="345"/>
      <c r="Z39" s="341"/>
      <c r="AA39" s="341"/>
      <c r="AB39" s="341"/>
      <c r="AC39" s="341"/>
      <c r="AD39" s="341"/>
      <c r="AE39" s="341"/>
      <c r="AF39" s="342"/>
      <c r="AG39" s="342"/>
      <c r="AH39" s="342"/>
      <c r="AI39" s="342"/>
      <c r="AJ39" s="342"/>
      <c r="AK39" s="346"/>
      <c r="AL39" s="342"/>
      <c r="AM39" s="234"/>
      <c r="AN39" s="345"/>
      <c r="AO39" s="341"/>
      <c r="AP39" s="341"/>
      <c r="AQ39" s="341"/>
      <c r="AR39" s="341"/>
      <c r="AS39" s="341"/>
      <c r="AT39" s="342"/>
      <c r="AU39" s="342"/>
      <c r="AV39" s="342"/>
      <c r="AW39" s="342"/>
      <c r="AX39" s="342"/>
      <c r="AY39" s="346"/>
    </row>
    <row r="40" spans="1:93" s="232" customFormat="1" ht="15" customHeight="1" x14ac:dyDescent="0.2">
      <c r="B40" s="341"/>
      <c r="C40" s="341"/>
      <c r="D40" s="341"/>
      <c r="E40" s="341"/>
      <c r="F40" s="342"/>
      <c r="G40" s="342"/>
      <c r="H40" s="235"/>
      <c r="I40" s="345"/>
      <c r="J40" s="341"/>
      <c r="K40" s="341"/>
      <c r="L40" s="341"/>
      <c r="M40" s="341"/>
      <c r="N40" s="341"/>
      <c r="O40" s="341"/>
      <c r="P40" s="341"/>
      <c r="Q40" s="342"/>
      <c r="R40" s="342"/>
      <c r="S40" s="342"/>
      <c r="T40" s="342"/>
      <c r="U40" s="342"/>
      <c r="V40" s="346"/>
      <c r="W40" s="342"/>
      <c r="X40" s="234"/>
      <c r="Y40" s="345"/>
      <c r="Z40" s="341"/>
      <c r="AA40" s="341"/>
      <c r="AB40" s="341"/>
      <c r="AC40" s="341"/>
      <c r="AD40" s="341"/>
      <c r="AE40" s="341"/>
      <c r="AF40" s="342"/>
      <c r="AG40" s="342"/>
      <c r="AH40" s="342"/>
      <c r="AI40" s="342"/>
      <c r="AJ40" s="342"/>
      <c r="AK40" s="346"/>
      <c r="AL40" s="342"/>
      <c r="AM40" s="234"/>
      <c r="AN40" s="345"/>
      <c r="AO40" s="341"/>
      <c r="AP40" s="341"/>
      <c r="AQ40" s="341"/>
      <c r="AR40" s="341"/>
      <c r="AS40" s="341"/>
      <c r="AT40" s="342"/>
      <c r="AU40" s="342"/>
      <c r="AV40" s="342"/>
      <c r="AW40" s="342"/>
      <c r="AX40" s="342"/>
      <c r="AY40" s="346"/>
    </row>
    <row r="41" spans="1:93" s="232" customFormat="1" ht="15" customHeight="1" x14ac:dyDescent="0.2">
      <c r="B41" s="341"/>
      <c r="C41" s="341"/>
      <c r="D41" s="341"/>
      <c r="E41" s="341"/>
      <c r="F41" s="342"/>
      <c r="G41" s="342"/>
      <c r="H41" s="235"/>
      <c r="I41" s="345"/>
      <c r="J41" s="341"/>
      <c r="K41" s="341"/>
      <c r="L41" s="341"/>
      <c r="M41" s="341"/>
      <c r="N41" s="341"/>
      <c r="O41" s="341"/>
      <c r="P41" s="341"/>
      <c r="Q41" s="342"/>
      <c r="R41" s="342"/>
      <c r="S41" s="342"/>
      <c r="T41" s="342"/>
      <c r="U41" s="342"/>
      <c r="V41" s="346"/>
      <c r="W41" s="342"/>
      <c r="X41" s="234"/>
      <c r="Y41" s="345"/>
      <c r="Z41" s="341"/>
      <c r="AA41" s="341"/>
      <c r="AB41" s="341"/>
      <c r="AC41" s="341"/>
      <c r="AD41" s="341"/>
      <c r="AE41" s="341"/>
      <c r="AF41" s="342"/>
      <c r="AG41" s="342"/>
      <c r="AH41" s="342"/>
      <c r="AI41" s="342"/>
      <c r="AJ41" s="342"/>
      <c r="AK41" s="346"/>
      <c r="AL41" s="342"/>
      <c r="AM41" s="234"/>
      <c r="AN41" s="345"/>
      <c r="AO41" s="341"/>
      <c r="AP41" s="341"/>
      <c r="AQ41" s="341"/>
      <c r="AR41" s="341"/>
      <c r="AS41" s="341"/>
      <c r="AT41" s="342"/>
      <c r="AU41" s="342"/>
      <c r="AV41" s="342"/>
      <c r="AW41" s="342"/>
      <c r="AX41" s="342"/>
      <c r="AY41" s="346"/>
    </row>
    <row r="42" spans="1:93" s="232" customFormat="1" ht="15" customHeight="1" x14ac:dyDescent="0.2">
      <c r="B42" s="341"/>
      <c r="C42" s="341"/>
      <c r="D42" s="341"/>
      <c r="E42" s="341"/>
      <c r="F42" s="342"/>
      <c r="G42" s="342"/>
      <c r="H42" s="235"/>
      <c r="I42" s="345"/>
      <c r="J42" s="341"/>
      <c r="K42" s="341"/>
      <c r="L42" s="341"/>
      <c r="M42" s="341"/>
      <c r="N42" s="341"/>
      <c r="O42" s="341"/>
      <c r="P42" s="341"/>
      <c r="Q42" s="342"/>
      <c r="R42" s="342"/>
      <c r="S42" s="342"/>
      <c r="T42" s="342"/>
      <c r="U42" s="342"/>
      <c r="V42" s="346"/>
      <c r="W42" s="342"/>
      <c r="X42" s="234"/>
      <c r="Y42" s="345"/>
      <c r="Z42" s="341"/>
      <c r="AA42" s="341"/>
      <c r="AB42" s="341"/>
      <c r="AC42" s="341"/>
      <c r="AD42" s="341"/>
      <c r="AE42" s="341"/>
      <c r="AF42" s="342"/>
      <c r="AG42" s="342"/>
      <c r="AH42" s="342"/>
      <c r="AI42" s="342"/>
      <c r="AJ42" s="342"/>
      <c r="AK42" s="346"/>
      <c r="AL42" s="342"/>
      <c r="AM42" s="234"/>
      <c r="AN42" s="345"/>
      <c r="AO42" s="341"/>
      <c r="AP42" s="341"/>
      <c r="AQ42" s="341"/>
      <c r="AR42" s="341"/>
      <c r="AS42" s="341"/>
      <c r="AT42" s="342"/>
      <c r="AU42" s="342"/>
      <c r="AV42" s="342"/>
      <c r="AW42" s="342"/>
      <c r="AX42" s="342"/>
      <c r="AY42" s="346"/>
    </row>
    <row r="43" spans="1:93" s="232" customFormat="1" ht="15" customHeight="1" x14ac:dyDescent="0.2">
      <c r="B43" s="341"/>
      <c r="C43" s="341"/>
      <c r="D43" s="341"/>
      <c r="E43" s="341"/>
      <c r="F43" s="342"/>
      <c r="G43" s="342"/>
      <c r="H43" s="235"/>
      <c r="I43" s="347"/>
      <c r="J43" s="348"/>
      <c r="K43" s="348"/>
      <c r="L43" s="348"/>
      <c r="M43" s="348"/>
      <c r="N43" s="348"/>
      <c r="O43" s="348"/>
      <c r="P43" s="348"/>
      <c r="Q43" s="307"/>
      <c r="R43" s="307"/>
      <c r="S43" s="307"/>
      <c r="T43" s="307"/>
      <c r="U43" s="307"/>
      <c r="V43" s="308"/>
      <c r="W43" s="342"/>
      <c r="X43" s="234"/>
      <c r="Y43" s="347"/>
      <c r="Z43" s="348"/>
      <c r="AA43" s="348"/>
      <c r="AB43" s="348"/>
      <c r="AC43" s="348"/>
      <c r="AD43" s="348"/>
      <c r="AE43" s="348"/>
      <c r="AF43" s="307"/>
      <c r="AG43" s="307"/>
      <c r="AH43" s="307"/>
      <c r="AI43" s="307"/>
      <c r="AJ43" s="307"/>
      <c r="AK43" s="308"/>
      <c r="AL43" s="342"/>
      <c r="AM43" s="234"/>
      <c r="AN43" s="347"/>
      <c r="AO43" s="348"/>
      <c r="AP43" s="348"/>
      <c r="AQ43" s="348"/>
      <c r="AR43" s="348"/>
      <c r="AS43" s="348"/>
      <c r="AT43" s="307"/>
      <c r="AU43" s="307"/>
      <c r="AV43" s="307"/>
      <c r="AW43" s="307"/>
      <c r="AX43" s="307"/>
      <c r="AY43" s="308"/>
    </row>
    <row r="44" spans="1:93" ht="15" customHeight="1" thickBot="1" x14ac:dyDescent="0.25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</row>
    <row r="45" spans="1:93" ht="12" customHeight="1" x14ac:dyDescent="0.2">
      <c r="A45" s="105" t="s">
        <v>79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</row>
    <row r="46" spans="1:93" ht="12" customHeight="1" x14ac:dyDescent="0.2">
      <c r="AC46" s="119"/>
      <c r="AD46" s="119"/>
      <c r="AE46" s="119"/>
      <c r="AF46" s="118"/>
      <c r="AG46" s="118"/>
      <c r="AH46" s="118"/>
      <c r="AI46" s="118"/>
      <c r="AJ46" s="257"/>
      <c r="AK46" s="258"/>
      <c r="AL46" s="257"/>
      <c r="AM46" s="257"/>
      <c r="AN46" s="257"/>
      <c r="AO46" s="258"/>
      <c r="AP46" s="257"/>
      <c r="AQ46" s="257"/>
      <c r="AR46" s="274"/>
      <c r="AS46" s="258"/>
      <c r="AT46" s="257"/>
      <c r="AU46" s="257"/>
      <c r="AV46" s="257"/>
      <c r="AW46" s="274"/>
      <c r="AY46" s="257"/>
    </row>
    <row r="47" spans="1:93" ht="30" x14ac:dyDescent="0.2">
      <c r="B47" s="105"/>
      <c r="C47" s="453" t="s">
        <v>197</v>
      </c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109"/>
      <c r="R47" s="109"/>
      <c r="S47" s="109"/>
      <c r="T47" s="109"/>
      <c r="U47" s="116" t="s">
        <v>49</v>
      </c>
      <c r="V47" s="109"/>
      <c r="W47" s="109"/>
      <c r="X47" s="109"/>
      <c r="Y47" s="105"/>
      <c r="Z47" s="105"/>
      <c r="AA47" s="105"/>
      <c r="AB47" s="105"/>
      <c r="AC47" s="105"/>
      <c r="AD47" s="105"/>
      <c r="AE47" s="105"/>
      <c r="AF47" s="109"/>
      <c r="AG47" s="109"/>
      <c r="AH47" s="109"/>
      <c r="AI47" s="109"/>
      <c r="AJ47" s="273"/>
      <c r="AK47" s="273"/>
      <c r="AL47" s="273"/>
      <c r="AM47" s="273"/>
      <c r="AN47" s="273"/>
      <c r="AO47" s="273"/>
      <c r="AP47" s="273"/>
      <c r="AQ47" s="273"/>
      <c r="AR47" s="273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7"/>
      <c r="BG47" s="107"/>
    </row>
    <row r="48" spans="1:93" ht="5.0999999999999996" customHeight="1" thickBot="1" x14ac:dyDescent="0.25">
      <c r="C48" s="111"/>
      <c r="D48" s="115"/>
      <c r="E48" s="115"/>
      <c r="F48" s="115"/>
      <c r="G48" s="115"/>
      <c r="H48" s="115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3"/>
      <c r="T48" s="113"/>
      <c r="U48" s="113"/>
      <c r="V48" s="113"/>
      <c r="W48" s="113"/>
      <c r="X48" s="112"/>
      <c r="Y48" s="111"/>
      <c r="Z48" s="111"/>
      <c r="AA48" s="111"/>
      <c r="AB48" s="111"/>
      <c r="AV48" s="105"/>
      <c r="AW48" s="105"/>
      <c r="AX48" s="107"/>
      <c r="AY48" s="107"/>
      <c r="AZ48" s="105"/>
      <c r="BA48" s="105"/>
      <c r="BB48" s="105"/>
      <c r="BC48" s="105"/>
      <c r="BR48" s="104"/>
      <c r="BS48" s="104"/>
      <c r="BT48" s="104"/>
      <c r="BU48" s="104"/>
      <c r="BV48" s="104"/>
      <c r="BW48" s="104"/>
      <c r="BX48" s="104"/>
      <c r="BY48" s="104"/>
    </row>
    <row r="49" spans="2:77" ht="10.95" customHeight="1" x14ac:dyDescent="0.15">
      <c r="C49" s="487" t="s">
        <v>198</v>
      </c>
      <c r="D49" s="488"/>
      <c r="E49" s="394" t="str">
        <f>C51</f>
        <v>鷲頭拓竜</v>
      </c>
      <c r="F49" s="395"/>
      <c r="G49" s="395"/>
      <c r="H49" s="396"/>
      <c r="I49" s="397" t="str">
        <f>C54</f>
        <v>合田拳斗</v>
      </c>
      <c r="J49" s="395"/>
      <c r="K49" s="395"/>
      <c r="L49" s="396"/>
      <c r="M49" s="397" t="str">
        <f>C57</f>
        <v>尾崎謙二</v>
      </c>
      <c r="N49" s="395"/>
      <c r="O49" s="395"/>
      <c r="P49" s="396"/>
      <c r="Q49" s="397" t="str">
        <f>C60</f>
        <v>合田義久</v>
      </c>
      <c r="R49" s="395"/>
      <c r="S49" s="395"/>
      <c r="T49" s="396"/>
      <c r="U49" s="397" t="str">
        <f>C63</f>
        <v>眞鍋浩二</v>
      </c>
      <c r="V49" s="395"/>
      <c r="W49" s="395"/>
      <c r="X49" s="396"/>
      <c r="Y49" s="397" t="str">
        <f>C66</f>
        <v>石川竜郎</v>
      </c>
      <c r="Z49" s="395"/>
      <c r="AA49" s="395"/>
      <c r="AB49" s="396"/>
      <c r="AC49" s="397" t="str">
        <f>C69</f>
        <v>今井康浩</v>
      </c>
      <c r="AD49" s="395"/>
      <c r="AE49" s="395"/>
      <c r="AF49" s="396"/>
      <c r="AG49" s="493" t="s">
        <v>1</v>
      </c>
      <c r="AH49" s="494"/>
      <c r="AI49" s="494"/>
      <c r="AJ49" s="495"/>
      <c r="AK49" s="162"/>
      <c r="AL49" s="534" t="s">
        <v>3</v>
      </c>
      <c r="AM49" s="535"/>
      <c r="AN49" s="536" t="s">
        <v>4</v>
      </c>
      <c r="AO49" s="537"/>
      <c r="AP49" s="538"/>
      <c r="AQ49" s="199" t="s">
        <v>5</v>
      </c>
      <c r="AR49" s="200"/>
      <c r="AS49" s="201"/>
      <c r="AT49" s="220"/>
      <c r="AU49" s="220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</row>
    <row r="50" spans="2:77" ht="10.95" customHeight="1" thickBot="1" x14ac:dyDescent="0.2">
      <c r="C50" s="489"/>
      <c r="D50" s="490"/>
      <c r="E50" s="399" t="str">
        <f>C52</f>
        <v>長野絢一</v>
      </c>
      <c r="F50" s="372"/>
      <c r="G50" s="372"/>
      <c r="H50" s="373"/>
      <c r="I50" s="371" t="str">
        <f>C55</f>
        <v>山川慶翔</v>
      </c>
      <c r="J50" s="372"/>
      <c r="K50" s="372"/>
      <c r="L50" s="373"/>
      <c r="M50" s="371" t="str">
        <f>C58</f>
        <v>田辺晃士</v>
      </c>
      <c r="N50" s="372"/>
      <c r="O50" s="372"/>
      <c r="P50" s="373"/>
      <c r="Q50" s="371" t="str">
        <f>C61</f>
        <v>田岡勇人</v>
      </c>
      <c r="R50" s="372"/>
      <c r="S50" s="372"/>
      <c r="T50" s="373"/>
      <c r="U50" s="371" t="str">
        <f>C64</f>
        <v>仙波史也</v>
      </c>
      <c r="V50" s="372"/>
      <c r="W50" s="372"/>
      <c r="X50" s="373"/>
      <c r="Y50" s="371" t="str">
        <f>C67</f>
        <v>山本温希</v>
      </c>
      <c r="Z50" s="372"/>
      <c r="AA50" s="372"/>
      <c r="AB50" s="373"/>
      <c r="AC50" s="371" t="str">
        <f>C70</f>
        <v>今井隆太</v>
      </c>
      <c r="AD50" s="372"/>
      <c r="AE50" s="372"/>
      <c r="AF50" s="373"/>
      <c r="AG50" s="466" t="s">
        <v>2</v>
      </c>
      <c r="AH50" s="467"/>
      <c r="AI50" s="467"/>
      <c r="AJ50" s="468"/>
      <c r="AK50" s="162"/>
      <c r="AL50" s="202" t="s">
        <v>6</v>
      </c>
      <c r="AM50" s="203" t="s">
        <v>7</v>
      </c>
      <c r="AN50" s="202" t="s">
        <v>21</v>
      </c>
      <c r="AO50" s="203" t="s">
        <v>8</v>
      </c>
      <c r="AP50" s="204" t="s">
        <v>9</v>
      </c>
      <c r="AQ50" s="203" t="s">
        <v>21</v>
      </c>
      <c r="AR50" s="203" t="s">
        <v>8</v>
      </c>
      <c r="AS50" s="204" t="s">
        <v>9</v>
      </c>
      <c r="AT50" s="221"/>
      <c r="AU50" s="221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</row>
    <row r="51" spans="2:77" ht="10.95" customHeight="1" x14ac:dyDescent="0.15">
      <c r="C51" s="87" t="s">
        <v>165</v>
      </c>
      <c r="D51" s="82" t="s">
        <v>76</v>
      </c>
      <c r="E51" s="515"/>
      <c r="F51" s="516"/>
      <c r="G51" s="516"/>
      <c r="H51" s="517"/>
      <c r="I51" s="20">
        <v>15</v>
      </c>
      <c r="J51" s="9" t="str">
        <f>IF(I51="","","-")</f>
        <v>-</v>
      </c>
      <c r="K51" s="36">
        <v>6</v>
      </c>
      <c r="L51" s="366" t="str">
        <f>IF(I51&lt;&gt;"",IF(I51&gt;K51,IF(I52&gt;K52,"○",IF(I53&gt;K53,"○","×")),IF(I52&gt;K52,IF(I53&gt;K53,"○","×"),"×")),"")</f>
        <v>○</v>
      </c>
      <c r="M51" s="20">
        <v>13</v>
      </c>
      <c r="N51" s="35" t="str">
        <f t="shared" ref="N51:N56" si="0">IF(M51="","","-")</f>
        <v>-</v>
      </c>
      <c r="O51" s="34">
        <v>15</v>
      </c>
      <c r="P51" s="366" t="str">
        <f>IF(M51&lt;&gt;"",IF(M51&gt;O51,IF(M52&gt;O52,"○",IF(M53&gt;O53,"○","×")),IF(M52&gt;O52,IF(M53&gt;O53,"○","×"),"×")),"")</f>
        <v>×</v>
      </c>
      <c r="Q51" s="20">
        <v>17</v>
      </c>
      <c r="R51" s="35" t="str">
        <f t="shared" ref="R51:R59" si="1">IF(Q51="","","-")</f>
        <v>-</v>
      </c>
      <c r="S51" s="34">
        <v>15</v>
      </c>
      <c r="T51" s="366" t="str">
        <f>IF(Q51&lt;&gt;"",IF(Q51&gt;S51,IF(Q52&gt;S52,"○",IF(Q53&gt;S53,"○","×")),IF(Q52&gt;S52,IF(Q53&gt;S53,"○","×"),"×")),"")</f>
        <v>○</v>
      </c>
      <c r="U51" s="20">
        <v>15</v>
      </c>
      <c r="V51" s="35" t="str">
        <f t="shared" ref="V51:V62" si="2">IF(U51="","","-")</f>
        <v>-</v>
      </c>
      <c r="W51" s="34">
        <v>10</v>
      </c>
      <c r="X51" s="366" t="str">
        <f>IF(U51&lt;&gt;"",IF(U51&gt;W51,IF(U52&gt;W52,"○",IF(U53&gt;W53,"○","×")),IF(U52&gt;W52,IF(U53&gt;W53,"○","×"),"×")),"")</f>
        <v>○</v>
      </c>
      <c r="Y51" s="20">
        <v>15</v>
      </c>
      <c r="Z51" s="35" t="str">
        <f t="shared" ref="Z51:Z65" si="3">IF(Y51="","","-")</f>
        <v>-</v>
      </c>
      <c r="AA51" s="34">
        <v>9</v>
      </c>
      <c r="AB51" s="366" t="str">
        <f>IF(Y51&lt;&gt;"",IF(Y51&gt;AA51,IF(Y52&gt;AA52,"○",IF(Y53&gt;AA53,"○","×")),IF(Y52&gt;AA52,IF(Y53&gt;AA53,"○","×"),"×")),"")</f>
        <v>○</v>
      </c>
      <c r="AC51" s="20">
        <v>15</v>
      </c>
      <c r="AD51" s="35" t="str">
        <f t="shared" ref="AD51:AD68" si="4">IF(AC51="","","-")</f>
        <v>-</v>
      </c>
      <c r="AE51" s="34">
        <v>7</v>
      </c>
      <c r="AF51" s="369" t="str">
        <f>IF(AC51&lt;&gt;"",IF(AC51&gt;AE51,IF(AC52&gt;AE52,"○",IF(AC53&gt;AE53,"○","×")),IF(AC52&gt;AE52,IF(AC53&gt;AE53,"○","×"),"×")),"")</f>
        <v>○</v>
      </c>
      <c r="AG51" s="419">
        <f>RANK(AT52,AT52:AT70)</f>
        <v>1</v>
      </c>
      <c r="AH51" s="420"/>
      <c r="AI51" s="420"/>
      <c r="AJ51" s="421"/>
      <c r="AK51" s="162"/>
      <c r="AL51" s="205"/>
      <c r="AM51" s="206"/>
      <c r="AN51" s="207"/>
      <c r="AO51" s="208"/>
      <c r="AP51" s="209"/>
      <c r="AQ51" s="206"/>
      <c r="AR51" s="206"/>
      <c r="AS51" s="209"/>
      <c r="AT51" s="206"/>
      <c r="AU51" s="206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</row>
    <row r="52" spans="2:77" ht="10.95" customHeight="1" x14ac:dyDescent="0.15">
      <c r="C52" s="87" t="s">
        <v>226</v>
      </c>
      <c r="D52" s="82" t="s">
        <v>76</v>
      </c>
      <c r="E52" s="518"/>
      <c r="F52" s="519"/>
      <c r="G52" s="519"/>
      <c r="H52" s="520"/>
      <c r="I52" s="20">
        <v>15</v>
      </c>
      <c r="J52" s="9" t="str">
        <f>IF(I52="","","-")</f>
        <v>-</v>
      </c>
      <c r="K52" s="33">
        <v>11</v>
      </c>
      <c r="L52" s="367"/>
      <c r="M52" s="20">
        <v>15</v>
      </c>
      <c r="N52" s="9" t="str">
        <f t="shared" si="0"/>
        <v>-</v>
      </c>
      <c r="O52" s="19">
        <v>10</v>
      </c>
      <c r="P52" s="367"/>
      <c r="Q52" s="20">
        <v>18</v>
      </c>
      <c r="R52" s="9" t="str">
        <f t="shared" si="1"/>
        <v>-</v>
      </c>
      <c r="S52" s="19">
        <v>16</v>
      </c>
      <c r="T52" s="367"/>
      <c r="U52" s="20">
        <v>16</v>
      </c>
      <c r="V52" s="9" t="str">
        <f t="shared" si="2"/>
        <v>-</v>
      </c>
      <c r="W52" s="19">
        <v>14</v>
      </c>
      <c r="X52" s="367"/>
      <c r="Y52" s="20">
        <v>12</v>
      </c>
      <c r="Z52" s="9" t="str">
        <f t="shared" si="3"/>
        <v>-</v>
      </c>
      <c r="AA52" s="19">
        <v>15</v>
      </c>
      <c r="AB52" s="367"/>
      <c r="AC52" s="20">
        <v>12</v>
      </c>
      <c r="AD52" s="9" t="str">
        <f t="shared" si="4"/>
        <v>-</v>
      </c>
      <c r="AE52" s="19">
        <v>15</v>
      </c>
      <c r="AF52" s="370"/>
      <c r="AG52" s="422"/>
      <c r="AH52" s="423"/>
      <c r="AI52" s="423"/>
      <c r="AJ52" s="424"/>
      <c r="AK52" s="162"/>
      <c r="AL52" s="205">
        <f>COUNTIF(E51:AF53,"○")</f>
        <v>5</v>
      </c>
      <c r="AM52" s="206">
        <f>COUNTIF(E51:AF53,"×")</f>
        <v>1</v>
      </c>
      <c r="AN52" s="207">
        <f>(IF((E51&gt;G51),1,0))+(IF((E52&gt;G52),1,0))+(IF((E53&gt;G53),1,0))+(IF((I51&gt;K51),1,0))+(IF((I52&gt;K52),1,0))+(IF((I53&gt;K53),1,0))+(IF((M51&gt;O51),1,0))+(IF((M52&gt;O52),1,0))+(IF((M53&gt;O53),1,0))+(IF((Q51&gt;S51),1,0))+(IF((Q52&gt;S52),1,0))+(IF((Q53&gt;S53),1,0))+(IF((U51&gt;W51),1,0))+(IF((U52&gt;W52),1,0))+(IF((U53&gt;W53),1,0))+(IF((Y51&gt;AA51),1,0))+(IF((Y52&gt;AA52),1,0))+(IF((Y53&gt;AA53),1,0))+(IF((AC51&gt;AE51),1,0))+(IF((AC52&gt;AE52),1,0))+(IF((AC53&gt;AE53),1,0))</f>
        <v>11</v>
      </c>
      <c r="AO52" s="208">
        <f>(IF((E51&lt;G51),1,0))+(IF((E52&lt;G52),1,0))+(IF((E53&lt;G53),1,0))+(IF((I51&lt;K51),1,0))+(IF((I52&lt;K52),1,0))+(IF((I53&lt;K53),1,0))+(IF((M51&lt;O51),1,0))+(IF((M52&lt;O52),1,0))+(IF((M53&lt;O53),1,0))+(IF((Q51&lt;S51),1,0))+(IF((Q52&lt;S52),1,0))+(IF((Q53&lt;S53),1,0))+(IF((U51&lt;W51),1,0))+(IF((U52&lt;W52),1,0))+(IF((U53&lt;W53),1,0))+(IF((Y51&lt;AA51),1,0))+(IF((Y52&lt;AA52),1,0))+(IF((Y53&lt;AA53),1,0))+(IF((AC51&lt;AE51),1,0))+(IF((AC52&lt;AE52),1,0))+(IF((AC53&lt;AE53),1,0))</f>
        <v>4</v>
      </c>
      <c r="AP52" s="340">
        <f>AN52-AO52</f>
        <v>7</v>
      </c>
      <c r="AQ52" s="206">
        <f>SUM(E51:E53,I51:I53,M51:M53,Q51:Q53,U51:U53,Y51:Y53,AC51:AC53)</f>
        <v>221</v>
      </c>
      <c r="AR52" s="206">
        <f>SUM(G51:G53,K51:K53,O51:O53,S51:S53,W51:W53,AA51:AA53,AE51:AE53)</f>
        <v>177</v>
      </c>
      <c r="AS52" s="209">
        <f>AQ52-AR52</f>
        <v>44</v>
      </c>
      <c r="AT52" s="425">
        <f>(AL52-AM52)*1000+(AP52)*100+AS52</f>
        <v>4744</v>
      </c>
      <c r="AU52" s="426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</row>
    <row r="53" spans="2:77" ht="10.95" customHeight="1" x14ac:dyDescent="0.15">
      <c r="C53" s="84"/>
      <c r="D53" s="86"/>
      <c r="E53" s="521"/>
      <c r="F53" s="522"/>
      <c r="G53" s="522"/>
      <c r="H53" s="523"/>
      <c r="I53" s="32"/>
      <c r="J53" s="9" t="str">
        <f>IF(I53="","","-")</f>
        <v/>
      </c>
      <c r="K53" s="24"/>
      <c r="L53" s="368"/>
      <c r="M53" s="26">
        <v>13</v>
      </c>
      <c r="N53" s="25" t="str">
        <f t="shared" si="0"/>
        <v>-</v>
      </c>
      <c r="O53" s="24">
        <v>15</v>
      </c>
      <c r="P53" s="368"/>
      <c r="Q53" s="20"/>
      <c r="R53" s="9" t="str">
        <f t="shared" si="1"/>
        <v/>
      </c>
      <c r="S53" s="19"/>
      <c r="T53" s="368"/>
      <c r="U53" s="20"/>
      <c r="V53" s="9" t="str">
        <f t="shared" si="2"/>
        <v/>
      </c>
      <c r="W53" s="19"/>
      <c r="X53" s="367"/>
      <c r="Y53" s="20">
        <v>15</v>
      </c>
      <c r="Z53" s="9" t="str">
        <f t="shared" si="3"/>
        <v>-</v>
      </c>
      <c r="AA53" s="19">
        <v>12</v>
      </c>
      <c r="AB53" s="367"/>
      <c r="AC53" s="20">
        <v>15</v>
      </c>
      <c r="AD53" s="9" t="str">
        <f t="shared" si="4"/>
        <v>-</v>
      </c>
      <c r="AE53" s="19">
        <v>7</v>
      </c>
      <c r="AF53" s="370"/>
      <c r="AG53" s="71">
        <f>AL52</f>
        <v>5</v>
      </c>
      <c r="AH53" s="57" t="s">
        <v>10</v>
      </c>
      <c r="AI53" s="57">
        <f>AM52</f>
        <v>1</v>
      </c>
      <c r="AJ53" s="72" t="s">
        <v>7</v>
      </c>
      <c r="AK53" s="162"/>
      <c r="AL53" s="205"/>
      <c r="AM53" s="206"/>
      <c r="AN53" s="207"/>
      <c r="AO53" s="208"/>
      <c r="AP53" s="209"/>
      <c r="AQ53" s="206"/>
      <c r="AR53" s="206"/>
      <c r="AS53" s="209"/>
      <c r="AT53" s="165"/>
      <c r="AU53" s="158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</row>
    <row r="54" spans="2:77" ht="10.95" customHeight="1" x14ac:dyDescent="0.15">
      <c r="C54" s="87" t="s">
        <v>161</v>
      </c>
      <c r="D54" s="259" t="s">
        <v>162</v>
      </c>
      <c r="E54" s="31">
        <f>IF(K51="","",K51)</f>
        <v>6</v>
      </c>
      <c r="F54" s="9" t="str">
        <f t="shared" ref="F54:F71" si="5">IF(E54="","","-")</f>
        <v>-</v>
      </c>
      <c r="G54" s="8">
        <f>IF(I51="","",I51)</f>
        <v>15</v>
      </c>
      <c r="H54" s="416" t="str">
        <f>IF(L51="","",IF(L51="○","×",IF(L51="×","○")))</f>
        <v>×</v>
      </c>
      <c r="I54" s="524"/>
      <c r="J54" s="525"/>
      <c r="K54" s="525"/>
      <c r="L54" s="526"/>
      <c r="M54" s="30">
        <v>17</v>
      </c>
      <c r="N54" s="9" t="str">
        <f t="shared" si="0"/>
        <v>-</v>
      </c>
      <c r="O54" s="19">
        <v>15</v>
      </c>
      <c r="P54" s="416" t="str">
        <f>IF(M54&lt;&gt;"",IF(M54&gt;O54,IF(M55&gt;O55,"○",IF(M56&gt;O56,"○","×")),IF(M55&gt;O55,IF(M56&gt;O56,"○","×"),"×")),"")</f>
        <v>×</v>
      </c>
      <c r="Q54" s="22">
        <v>15</v>
      </c>
      <c r="R54" s="14" t="str">
        <f t="shared" si="1"/>
        <v>-</v>
      </c>
      <c r="S54" s="21">
        <v>13</v>
      </c>
      <c r="T54" s="416" t="str">
        <f>IF(Q54&lt;&gt;"",IF(Q54&gt;S54,IF(Q55&gt;S55,"○",IF(Q56&gt;S56,"○","×")),IF(Q55&gt;S55,IF(Q56&gt;S56,"○","×"),"×")),"")</f>
        <v>○</v>
      </c>
      <c r="U54" s="22">
        <v>14</v>
      </c>
      <c r="V54" s="14" t="str">
        <f t="shared" si="2"/>
        <v>-</v>
      </c>
      <c r="W54" s="21">
        <v>16</v>
      </c>
      <c r="X54" s="416" t="str">
        <f>IF(U54&lt;&gt;"",IF(U54&gt;W54,IF(U55&gt;W55,"○",IF(U56&gt;W56,"○","×")),IF(U55&gt;W55,IF(U56&gt;W56,"○","×"),"×")),"")</f>
        <v>×</v>
      </c>
      <c r="Y54" s="22">
        <v>14</v>
      </c>
      <c r="Z54" s="14" t="str">
        <f t="shared" si="3"/>
        <v>-</v>
      </c>
      <c r="AA54" s="21">
        <v>16</v>
      </c>
      <c r="AB54" s="416" t="str">
        <f>IF(Y54&lt;&gt;"",IF(Y54&gt;AA54,IF(Y55&gt;AA55,"○",IF(Y56&gt;AA56,"○","×")),IF(Y55&gt;AA55,IF(Y56&gt;AA56,"○","×"),"×")),"")</f>
        <v>×</v>
      </c>
      <c r="AC54" s="22">
        <v>10</v>
      </c>
      <c r="AD54" s="14" t="str">
        <f t="shared" si="4"/>
        <v>-</v>
      </c>
      <c r="AE54" s="21">
        <v>15</v>
      </c>
      <c r="AF54" s="417" t="str">
        <f>IF(AC54&lt;&gt;"",IF(AC54&gt;AE54,IF(AC55&gt;AE55,"○",IF(AC56&gt;AE56,"○","×")),IF(AC55&gt;AE55,IF(AC56&gt;AE56,"○","×"),"×")),"")</f>
        <v>×</v>
      </c>
      <c r="AG54" s="502">
        <f>RANK(AT55,AT52:AT70)</f>
        <v>6</v>
      </c>
      <c r="AH54" s="503"/>
      <c r="AI54" s="503"/>
      <c r="AJ54" s="504"/>
      <c r="AK54" s="162"/>
      <c r="AL54" s="210"/>
      <c r="AM54" s="211"/>
      <c r="AN54" s="212"/>
      <c r="AO54" s="213"/>
      <c r="AP54" s="214"/>
      <c r="AQ54" s="211"/>
      <c r="AR54" s="211"/>
      <c r="AS54" s="214"/>
      <c r="AT54" s="165"/>
      <c r="AU54" s="158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</row>
    <row r="55" spans="2:77" ht="10.95" customHeight="1" x14ac:dyDescent="0.15">
      <c r="C55" s="87" t="s">
        <v>163</v>
      </c>
      <c r="D55" s="82" t="s">
        <v>164</v>
      </c>
      <c r="E55" s="11">
        <f>IF(K52="","",K52)</f>
        <v>11</v>
      </c>
      <c r="F55" s="9" t="str">
        <f t="shared" si="5"/>
        <v>-</v>
      </c>
      <c r="G55" s="8">
        <f>IF(I52="","",I52)</f>
        <v>15</v>
      </c>
      <c r="H55" s="367" t="str">
        <f>IF(J52="","",J52)</f>
        <v>-</v>
      </c>
      <c r="I55" s="527"/>
      <c r="J55" s="519"/>
      <c r="K55" s="519"/>
      <c r="L55" s="520"/>
      <c r="M55" s="309">
        <v>8</v>
      </c>
      <c r="N55" s="9" t="str">
        <f t="shared" si="0"/>
        <v>-</v>
      </c>
      <c r="O55" s="19">
        <v>15</v>
      </c>
      <c r="P55" s="367"/>
      <c r="Q55" s="20">
        <v>8</v>
      </c>
      <c r="R55" s="9" t="str">
        <f t="shared" si="1"/>
        <v>-</v>
      </c>
      <c r="S55" s="19">
        <v>15</v>
      </c>
      <c r="T55" s="367"/>
      <c r="U55" s="20">
        <v>8</v>
      </c>
      <c r="V55" s="9" t="str">
        <f t="shared" si="2"/>
        <v>-</v>
      </c>
      <c r="W55" s="19">
        <v>15</v>
      </c>
      <c r="X55" s="367"/>
      <c r="Y55" s="20">
        <v>15</v>
      </c>
      <c r="Z55" s="9" t="str">
        <f t="shared" si="3"/>
        <v>-</v>
      </c>
      <c r="AA55" s="19">
        <v>9</v>
      </c>
      <c r="AB55" s="367"/>
      <c r="AC55" s="20">
        <v>14</v>
      </c>
      <c r="AD55" s="9" t="str">
        <f t="shared" si="4"/>
        <v>-</v>
      </c>
      <c r="AE55" s="19">
        <v>16</v>
      </c>
      <c r="AF55" s="370"/>
      <c r="AG55" s="422"/>
      <c r="AH55" s="423"/>
      <c r="AI55" s="423"/>
      <c r="AJ55" s="424"/>
      <c r="AK55" s="162"/>
      <c r="AL55" s="205">
        <f>COUNTIF(E54:AF56,"○")</f>
        <v>1</v>
      </c>
      <c r="AM55" s="206">
        <f>COUNTIF(E54:AF56,"×")</f>
        <v>5</v>
      </c>
      <c r="AN55" s="207">
        <f>(IF((E54&gt;G54),1,0))+(IF((E55&gt;G55),1,0))+(IF((E56&gt;G56),1,0))+(IF((I54&gt;K54),1,0))+(IF((I55&gt;K55),1,0))+(IF((I56&gt;K56),1,0))+(IF((M54&gt;O54),1,0))+(IF((M55&gt;O55),1,0))+(IF((M56&gt;O56),1,0))+(IF((Q54&gt;S54),1,0))+(IF((Q55&gt;S55),1,0))+(IF((Q56&gt;S56),1,0))+(IF((U54&gt;W54),1,0))+(IF((U55&gt;W55),1,0))+(IF((U56&gt;W56),1,0))+(IF((Y54&gt;AA54),1,0))+(IF((Y55&gt;AA55),1,0))+(IF((Y56&gt;AA56),1,0))+(IF((AC54&gt;AE54),1,0))+(IF((AC55&gt;AE55),1,0))+(IF((AC56&gt;AE56),1,0))</f>
        <v>4</v>
      </c>
      <c r="AO55" s="208">
        <f>(IF((E54&lt;G54),1,0))+(IF((E55&lt;G55),1,0))+(IF((E56&lt;G56),1,0))+(IF((I54&lt;K54),1,0))+(IF((I55&lt;K55),1,0))+(IF((I56&lt;K56),1,0))+(IF((M54&lt;O54),1,0))+(IF((M55&lt;O55),1,0))+(IF((M56&lt;O56),1,0))+(IF((Q54&lt;S54),1,0))+(IF((Q55&lt;S55),1,0))+(IF((Q56&lt;S56),1,0))+(IF((U54&lt;W54),1,0))+(IF((U55&lt;W55),1,0))+(IF((U56&lt;W56),1,0))+(IF((Y54&lt;AA54),1,0))+(IF((Y55&lt;AA55),1,0))+(IF((Y56&lt;AA56),1,0))+(IF((AC54&lt;AE54),1,0))+(IF((AC55&lt;AE55),1,0))+(IF((AC56&lt;AE56),1,0))</f>
        <v>11</v>
      </c>
      <c r="AP55" s="209">
        <f>AN55-AO55</f>
        <v>-7</v>
      </c>
      <c r="AQ55" s="206">
        <f>SUM(E54:E56,I54:I56,M54:M56,Q54:Q56,U54:U56,Y54:Y56,AC54:AC56)</f>
        <v>177</v>
      </c>
      <c r="AR55" s="206">
        <f>SUM(G54:G56,K54:K56,O54:O56,S54:S56,W54:W56,AA54:AA56,AE54:AE56)</f>
        <v>218</v>
      </c>
      <c r="AS55" s="209">
        <f>AQ55-AR55</f>
        <v>-41</v>
      </c>
      <c r="AT55" s="425">
        <f>(AL55-AM55)*1000+(AP55)*100+AS55</f>
        <v>-4741</v>
      </c>
      <c r="AU55" s="426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</row>
    <row r="56" spans="2:77" ht="10.95" customHeight="1" x14ac:dyDescent="0.15">
      <c r="C56" s="84"/>
      <c r="D56" s="248"/>
      <c r="E56" s="23" t="str">
        <f>IF(K53="","",K53)</f>
        <v/>
      </c>
      <c r="F56" s="9" t="str">
        <f t="shared" si="5"/>
        <v/>
      </c>
      <c r="G56" s="29" t="str">
        <f>IF(I53="","",I53)</f>
        <v/>
      </c>
      <c r="H56" s="368" t="str">
        <f>IF(J53="","",J53)</f>
        <v/>
      </c>
      <c r="I56" s="528"/>
      <c r="J56" s="522"/>
      <c r="K56" s="522"/>
      <c r="L56" s="523"/>
      <c r="M56" s="28">
        <v>9</v>
      </c>
      <c r="N56" s="9" t="str">
        <f t="shared" si="0"/>
        <v>-</v>
      </c>
      <c r="O56" s="27">
        <v>15</v>
      </c>
      <c r="P56" s="368"/>
      <c r="Q56" s="26">
        <v>15</v>
      </c>
      <c r="R56" s="25" t="str">
        <f t="shared" si="1"/>
        <v>-</v>
      </c>
      <c r="S56" s="24">
        <v>13</v>
      </c>
      <c r="T56" s="368"/>
      <c r="U56" s="26"/>
      <c r="V56" s="25" t="str">
        <f t="shared" si="2"/>
        <v/>
      </c>
      <c r="W56" s="24"/>
      <c r="X56" s="368"/>
      <c r="Y56" s="26">
        <v>13</v>
      </c>
      <c r="Z56" s="25" t="str">
        <f t="shared" si="3"/>
        <v>-</v>
      </c>
      <c r="AA56" s="24">
        <v>15</v>
      </c>
      <c r="AB56" s="368"/>
      <c r="AC56" s="26"/>
      <c r="AD56" s="25" t="str">
        <f t="shared" si="4"/>
        <v/>
      </c>
      <c r="AE56" s="24"/>
      <c r="AF56" s="418"/>
      <c r="AG56" s="71">
        <f>AL55</f>
        <v>1</v>
      </c>
      <c r="AH56" s="57" t="s">
        <v>10</v>
      </c>
      <c r="AI56" s="57">
        <f>AM55</f>
        <v>5</v>
      </c>
      <c r="AJ56" s="72" t="s">
        <v>7</v>
      </c>
      <c r="AK56" s="162"/>
      <c r="AL56" s="215"/>
      <c r="AM56" s="216"/>
      <c r="AN56" s="217"/>
      <c r="AO56" s="218"/>
      <c r="AP56" s="219"/>
      <c r="AQ56" s="216"/>
      <c r="AR56" s="216"/>
      <c r="AS56" s="219"/>
      <c r="AT56" s="165"/>
      <c r="AU56" s="158"/>
      <c r="AY56" s="124" t="s">
        <v>11</v>
      </c>
      <c r="AZ56" s="124"/>
      <c r="BA56" s="124"/>
      <c r="BB56" s="124"/>
      <c r="BC56" s="112"/>
      <c r="BJ56" s="123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</row>
    <row r="57" spans="2:77" ht="10.95" customHeight="1" x14ac:dyDescent="0.15">
      <c r="C57" s="83" t="s">
        <v>14</v>
      </c>
      <c r="D57" s="82" t="s">
        <v>0</v>
      </c>
      <c r="E57" s="11">
        <f>IF(O51="","",O51)</f>
        <v>15</v>
      </c>
      <c r="F57" s="14" t="str">
        <f t="shared" si="5"/>
        <v>-</v>
      </c>
      <c r="G57" s="8">
        <f>IF(M51="","",M51)</f>
        <v>13</v>
      </c>
      <c r="H57" s="416" t="str">
        <f>IF(P51="","",IF(P51="○","×",IF(P51="×","○")))</f>
        <v>○</v>
      </c>
      <c r="I57" s="10">
        <f>IF(O54="","",O54)</f>
        <v>15</v>
      </c>
      <c r="J57" s="9" t="str">
        <f t="shared" ref="J57:J71" si="6">IF(I57="","","-")</f>
        <v>-</v>
      </c>
      <c r="K57" s="8">
        <f>IF(M54="","",M54)</f>
        <v>17</v>
      </c>
      <c r="L57" s="416" t="str">
        <f>IF(P54="","",IF(P54="○","×",IF(P54="×","○")))</f>
        <v>○</v>
      </c>
      <c r="M57" s="524"/>
      <c r="N57" s="525"/>
      <c r="O57" s="525"/>
      <c r="P57" s="526"/>
      <c r="Q57" s="20">
        <v>15</v>
      </c>
      <c r="R57" s="9" t="str">
        <f t="shared" si="1"/>
        <v>-</v>
      </c>
      <c r="S57" s="19">
        <v>11</v>
      </c>
      <c r="T57" s="367" t="str">
        <f>IF(Q57&lt;&gt;"",IF(Q57&gt;S57,IF(Q58&gt;S58,"○",IF(Q59&gt;S59,"○","×")),IF(Q58&gt;S58,IF(Q59&gt;S59,"○","×"),"×")),"")</f>
        <v>○</v>
      </c>
      <c r="U57" s="20">
        <v>13</v>
      </c>
      <c r="V57" s="9" t="str">
        <f t="shared" si="2"/>
        <v>-</v>
      </c>
      <c r="W57" s="19">
        <v>15</v>
      </c>
      <c r="X57" s="539" t="str">
        <f>IF(U57&lt;&gt;"",IF(U57&gt;W57,IF(U58&gt;W58,"○",IF(U59&gt;W59,"○","×")),IF(U58&gt;W58,IF(U59&gt;W59,"○","×"),"×")),"")</f>
        <v>○</v>
      </c>
      <c r="Y57" s="20">
        <v>14</v>
      </c>
      <c r="Z57" s="9" t="str">
        <f t="shared" si="3"/>
        <v>-</v>
      </c>
      <c r="AA57" s="19">
        <v>16</v>
      </c>
      <c r="AB57" s="367" t="str">
        <f>IF(Y57&lt;&gt;"",IF(Y57&gt;AA57,IF(Y58&gt;AA58,"○",IF(Y59&gt;AA59,"○","×")),IF(Y58&gt;AA58,IF(Y59&gt;AA59,"○","×"),"×")),"")</f>
        <v>×</v>
      </c>
      <c r="AC57" s="20">
        <v>15</v>
      </c>
      <c r="AD57" s="9" t="str">
        <f t="shared" si="4"/>
        <v>-</v>
      </c>
      <c r="AE57" s="19">
        <v>11</v>
      </c>
      <c r="AF57" s="417" t="str">
        <f>IF(AC57&lt;&gt;"",IF(AC57&gt;AE57,IF(AC58&gt;AE58,"○",IF(AC59&gt;AE59,"○","×")),IF(AC58&gt;AE58,IF(AC59&gt;AE59,"○","×"),"×")),"")</f>
        <v>○</v>
      </c>
      <c r="AG57" s="502">
        <f>RANK(AT58,AT52:AT70)</f>
        <v>2</v>
      </c>
      <c r="AH57" s="503"/>
      <c r="AI57" s="503"/>
      <c r="AJ57" s="504"/>
      <c r="AK57" s="162"/>
      <c r="AL57" s="205"/>
      <c r="AM57" s="206"/>
      <c r="AN57" s="207"/>
      <c r="AO57" s="208"/>
      <c r="AP57" s="209"/>
      <c r="AQ57" s="206"/>
      <c r="AR57" s="206"/>
      <c r="AS57" s="209"/>
      <c r="AT57" s="165"/>
      <c r="AU57" s="158"/>
      <c r="AY57" s="449" t="s">
        <v>234</v>
      </c>
      <c r="AZ57" s="450"/>
      <c r="BA57" s="450"/>
      <c r="BB57" s="450"/>
      <c r="BC57" s="450"/>
      <c r="BD57" s="450"/>
      <c r="BE57" s="451" t="s">
        <v>76</v>
      </c>
      <c r="BF57" s="450"/>
      <c r="BG57" s="450"/>
      <c r="BH57" s="450"/>
      <c r="BI57" s="450"/>
      <c r="BJ57" s="450"/>
      <c r="BK57" s="452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</row>
    <row r="58" spans="2:77" ht="10.95" customHeight="1" x14ac:dyDescent="0.15">
      <c r="C58" s="83" t="s">
        <v>59</v>
      </c>
      <c r="D58" s="82" t="s">
        <v>0</v>
      </c>
      <c r="E58" s="11">
        <f>IF(O52="","",O52)</f>
        <v>10</v>
      </c>
      <c r="F58" s="9" t="str">
        <f t="shared" si="5"/>
        <v>-</v>
      </c>
      <c r="G58" s="8">
        <f>IF(M52="","",M52)</f>
        <v>15</v>
      </c>
      <c r="H58" s="367" t="str">
        <f>IF(J55="","",J55)</f>
        <v/>
      </c>
      <c r="I58" s="10">
        <f>IF(O55="","",O55)</f>
        <v>15</v>
      </c>
      <c r="J58" s="9" t="str">
        <f t="shared" si="6"/>
        <v>-</v>
      </c>
      <c r="K58" s="8">
        <f>IF(M55="","",M55)</f>
        <v>8</v>
      </c>
      <c r="L58" s="367" t="str">
        <f>IF(N55="","",N55)</f>
        <v>-</v>
      </c>
      <c r="M58" s="527"/>
      <c r="N58" s="519"/>
      <c r="O58" s="519"/>
      <c r="P58" s="520"/>
      <c r="Q58" s="20">
        <v>15</v>
      </c>
      <c r="R58" s="9" t="str">
        <f t="shared" si="1"/>
        <v>-</v>
      </c>
      <c r="S58" s="19">
        <v>10</v>
      </c>
      <c r="T58" s="367"/>
      <c r="U58" s="20">
        <v>16</v>
      </c>
      <c r="V58" s="9" t="str">
        <f t="shared" si="2"/>
        <v>-</v>
      </c>
      <c r="W58" s="19">
        <v>14</v>
      </c>
      <c r="X58" s="540"/>
      <c r="Y58" s="20">
        <v>12</v>
      </c>
      <c r="Z58" s="9" t="str">
        <f t="shared" si="3"/>
        <v>-</v>
      </c>
      <c r="AA58" s="19">
        <v>15</v>
      </c>
      <c r="AB58" s="367"/>
      <c r="AC58" s="20">
        <v>15</v>
      </c>
      <c r="AD58" s="9" t="str">
        <f t="shared" si="4"/>
        <v>-</v>
      </c>
      <c r="AE58" s="19">
        <v>11</v>
      </c>
      <c r="AF58" s="370"/>
      <c r="AG58" s="422"/>
      <c r="AH58" s="423"/>
      <c r="AI58" s="423"/>
      <c r="AJ58" s="424"/>
      <c r="AK58" s="162"/>
      <c r="AL58" s="205">
        <f>COUNTIF(E57:AF59,"○")</f>
        <v>5</v>
      </c>
      <c r="AM58" s="206">
        <f>COUNTIF(E57:AF59,"×")</f>
        <v>1</v>
      </c>
      <c r="AN58" s="207">
        <f>(IF((E57&gt;G57),1,0))+(IF((E58&gt;G58),1,0))+(IF((E59&gt;G59),1,0))+(IF((I57&gt;K57),1,0))+(IF((I58&gt;K58),1,0))+(IF((I59&gt;K59),1,0))+(IF((M57&gt;O57),1,0))+(IF((M58&gt;O58),1,0))+(IF((M59&gt;O59),1,0))+(IF((Q57&gt;S57),1,0))+(IF((Q58&gt;S58),1,0))+(IF((Q59&gt;S59),1,0))+(IF((U57&gt;W57),1,0))+(IF((U58&gt;W58),1,0))+(IF((U59&gt;W59),1,0))+(IF((Y57&gt;AA57),1,0))+(IF((Y58&gt;AA58),1,0))+(IF((Y59&gt;AA59),1,0))+(IF((AC57&gt;AE57),1,0))+(IF((AC58&gt;AE58),1,0))+(IF((AC59&gt;AE59),1,0))</f>
        <v>10</v>
      </c>
      <c r="AO58" s="208">
        <f>(IF((E57&lt;G57),1,0))+(IF((E58&lt;G58),1,0))+(IF((E59&lt;G59),1,0))+(IF((I57&lt;K57),1,0))+(IF((I58&lt;K58),1,0))+(IF((I59&lt;K59),1,0))+(IF((M57&lt;O57),1,0))+(IF((M58&lt;O58),1,0))+(IF((M59&lt;O59),1,0))+(IF((Q57&lt;S57),1,0))+(IF((Q58&lt;S58),1,0))+(IF((Q59&lt;S59),1,0))+(IF((U57&lt;W57),1,0))+(IF((U58&lt;W58),1,0))+(IF((U59&lt;W59),1,0))+(IF((Y57&lt;AA57),1,0))+(IF((Y58&lt;AA58),1,0))+(IF((Y59&lt;AA59),1,0))+(IF((AC57&lt;AE57),1,0))+(IF((AC58&lt;AE58),1,0))+(IF((AC59&lt;AE59),1,0))</f>
        <v>5</v>
      </c>
      <c r="AP58" s="340">
        <f>AN58-AO58</f>
        <v>5</v>
      </c>
      <c r="AQ58" s="206">
        <f>SUM(E57:E59,I57:I59,M57:M59,Q57:Q59,U57:U59,Y57:Y59,AC57:AC59)</f>
        <v>218</v>
      </c>
      <c r="AR58" s="206">
        <f>SUM(G57:G59,K57:K59,O57:O59,S57:S59,W57:W59,AA57:AA59,AE57:AE59)</f>
        <v>194</v>
      </c>
      <c r="AS58" s="209">
        <f>AQ58-AR58</f>
        <v>24</v>
      </c>
      <c r="AT58" s="425">
        <f>(AL58-AM58)*1000+(AP58)*100+AS58</f>
        <v>4524</v>
      </c>
      <c r="AU58" s="426"/>
      <c r="AY58" s="442" t="s">
        <v>239</v>
      </c>
      <c r="AZ58" s="443"/>
      <c r="BA58" s="443"/>
      <c r="BB58" s="443"/>
      <c r="BC58" s="443"/>
      <c r="BD58" s="443"/>
      <c r="BE58" s="444" t="s">
        <v>76</v>
      </c>
      <c r="BF58" s="443"/>
      <c r="BG58" s="443"/>
      <c r="BH58" s="443"/>
      <c r="BI58" s="443"/>
      <c r="BJ58" s="443"/>
      <c r="BK58" s="445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</row>
    <row r="59" spans="2:77" ht="10.95" customHeight="1" x14ac:dyDescent="0.2">
      <c r="C59" s="84"/>
      <c r="D59" s="86"/>
      <c r="E59" s="11">
        <f>IF(O53="","",O53)</f>
        <v>15</v>
      </c>
      <c r="F59" s="9" t="str">
        <f t="shared" si="5"/>
        <v>-</v>
      </c>
      <c r="G59" s="8">
        <f>IF(M53="","",M53)</f>
        <v>13</v>
      </c>
      <c r="H59" s="367" t="str">
        <f>IF(J56="","",J56)</f>
        <v/>
      </c>
      <c r="I59" s="10">
        <f>IF(O56="","",O56)</f>
        <v>15</v>
      </c>
      <c r="J59" s="9" t="str">
        <f t="shared" si="6"/>
        <v>-</v>
      </c>
      <c r="K59" s="8">
        <f>IF(M56="","",M56)</f>
        <v>9</v>
      </c>
      <c r="L59" s="367" t="str">
        <f>IF(N56="","",N56)</f>
        <v>-</v>
      </c>
      <c r="M59" s="527"/>
      <c r="N59" s="519"/>
      <c r="O59" s="519"/>
      <c r="P59" s="520"/>
      <c r="Q59" s="20"/>
      <c r="R59" s="9" t="str">
        <f t="shared" si="1"/>
        <v/>
      </c>
      <c r="S59" s="19"/>
      <c r="T59" s="368"/>
      <c r="U59" s="20">
        <v>18</v>
      </c>
      <c r="V59" s="9" t="str">
        <f t="shared" si="2"/>
        <v>-</v>
      </c>
      <c r="W59" s="19">
        <v>16</v>
      </c>
      <c r="X59" s="541"/>
      <c r="Y59" s="20"/>
      <c r="Z59" s="9" t="str">
        <f t="shared" si="3"/>
        <v/>
      </c>
      <c r="AA59" s="19"/>
      <c r="AB59" s="367"/>
      <c r="AC59" s="20"/>
      <c r="AD59" s="9" t="str">
        <f t="shared" si="4"/>
        <v/>
      </c>
      <c r="AE59" s="19"/>
      <c r="AF59" s="418"/>
      <c r="AG59" s="71">
        <f>AL58</f>
        <v>5</v>
      </c>
      <c r="AH59" s="57" t="s">
        <v>10</v>
      </c>
      <c r="AI59" s="57">
        <f>AM58</f>
        <v>1</v>
      </c>
      <c r="AJ59" s="72" t="s">
        <v>7</v>
      </c>
      <c r="AK59" s="162"/>
      <c r="AL59" s="205"/>
      <c r="AM59" s="206"/>
      <c r="AN59" s="207"/>
      <c r="AO59" s="208"/>
      <c r="AP59" s="209"/>
      <c r="AQ59" s="206"/>
      <c r="AR59" s="206"/>
      <c r="AS59" s="209"/>
      <c r="AT59" s="165"/>
      <c r="AU59" s="158"/>
      <c r="AY59" s="131" t="s">
        <v>12</v>
      </c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</row>
    <row r="60" spans="2:77" ht="10.95" customHeight="1" x14ac:dyDescent="0.15">
      <c r="C60" s="87" t="s">
        <v>159</v>
      </c>
      <c r="D60" s="259" t="s">
        <v>76</v>
      </c>
      <c r="E60" s="12">
        <f>IF(S51="","",S51)</f>
        <v>15</v>
      </c>
      <c r="F60" s="14" t="str">
        <f t="shared" si="5"/>
        <v>-</v>
      </c>
      <c r="G60" s="13">
        <f>IF(Q51="","",Q51)</f>
        <v>17</v>
      </c>
      <c r="H60" s="507" t="str">
        <f>IF(T51="","",IF(T51="○","×",IF(T51="×","○")))</f>
        <v>×</v>
      </c>
      <c r="I60" s="15">
        <f>IF(S54="","",S54)</f>
        <v>13</v>
      </c>
      <c r="J60" s="14" t="str">
        <f t="shared" si="6"/>
        <v>-</v>
      </c>
      <c r="K60" s="13">
        <f>IF(Q54="","",Q54)</f>
        <v>15</v>
      </c>
      <c r="L60" s="416" t="str">
        <f>IF(T54="","",IF(T54="○","×",IF(T54="×","○")))</f>
        <v>×</v>
      </c>
      <c r="M60" s="13">
        <f>IF(S57="","",S57)</f>
        <v>11</v>
      </c>
      <c r="N60" s="14" t="str">
        <f t="shared" ref="N60:N71" si="7">IF(M60="","","-")</f>
        <v>-</v>
      </c>
      <c r="O60" s="13">
        <f>IF(Q57="","",Q57)</f>
        <v>15</v>
      </c>
      <c r="P60" s="416" t="str">
        <f>IF(T57="","",IF(T57="○","×",IF(T57="×","○")))</f>
        <v>×</v>
      </c>
      <c r="Q60" s="524"/>
      <c r="R60" s="525"/>
      <c r="S60" s="525"/>
      <c r="T60" s="526"/>
      <c r="U60" s="22">
        <v>15</v>
      </c>
      <c r="V60" s="14" t="str">
        <f t="shared" si="2"/>
        <v>-</v>
      </c>
      <c r="W60" s="21">
        <v>8</v>
      </c>
      <c r="X60" s="540" t="str">
        <f>IF(U60&lt;&gt;"",IF(U60&gt;W60,IF(U61&gt;W61,"○",IF(U62&gt;W62,"○","×")),IF(U61&gt;W61,IF(U62&gt;W62,"○","×"),"×")),"")</f>
        <v>×</v>
      </c>
      <c r="Y60" s="22">
        <v>14</v>
      </c>
      <c r="Z60" s="14" t="str">
        <f t="shared" si="3"/>
        <v>-</v>
      </c>
      <c r="AA60" s="21">
        <v>16</v>
      </c>
      <c r="AB60" s="416" t="str">
        <f>IF(Y60&lt;&gt;"",IF(Y60&gt;AA60,IF(Y61&gt;AA61,"○",IF(Y62&gt;AA62,"○","×")),IF(Y61&gt;AA61,IF(Y62&gt;AA62,"○","×"),"×")),"")</f>
        <v>×</v>
      </c>
      <c r="AC60" s="22">
        <v>10</v>
      </c>
      <c r="AD60" s="14" t="str">
        <f t="shared" si="4"/>
        <v>-</v>
      </c>
      <c r="AE60" s="21">
        <v>15</v>
      </c>
      <c r="AF60" s="417" t="str">
        <f>IF(AC60&lt;&gt;"",IF(AC60&gt;AE60,IF(AC61&gt;AE61,"○",IF(AC62&gt;AE62,"○","×")),IF(AC61&gt;AE61,IF(AC62&gt;AE62,"○","×"),"×")),"")</f>
        <v>×</v>
      </c>
      <c r="AG60" s="502">
        <f>RANK(AT61,AT52:AT70)</f>
        <v>7</v>
      </c>
      <c r="AH60" s="503"/>
      <c r="AI60" s="503"/>
      <c r="AJ60" s="504"/>
      <c r="AK60" s="162"/>
      <c r="AL60" s="210"/>
      <c r="AM60" s="211"/>
      <c r="AN60" s="212"/>
      <c r="AO60" s="213"/>
      <c r="AP60" s="214"/>
      <c r="AQ60" s="211"/>
      <c r="AR60" s="211"/>
      <c r="AS60" s="214"/>
      <c r="AT60" s="165"/>
      <c r="AU60" s="158"/>
      <c r="AV60" s="82"/>
      <c r="AW60" s="82"/>
      <c r="AX60" s="82"/>
      <c r="AY60" s="449" t="s">
        <v>243</v>
      </c>
      <c r="AZ60" s="450"/>
      <c r="BA60" s="450"/>
      <c r="BB60" s="450"/>
      <c r="BC60" s="450"/>
      <c r="BD60" s="450"/>
      <c r="BE60" s="451" t="s">
        <v>0</v>
      </c>
      <c r="BF60" s="450"/>
      <c r="BG60" s="450"/>
      <c r="BH60" s="450"/>
      <c r="BI60" s="450"/>
      <c r="BJ60" s="450"/>
      <c r="BK60" s="452"/>
      <c r="BL60" s="156"/>
      <c r="BM60" s="81"/>
      <c r="BN60" s="156"/>
      <c r="BO60" s="269"/>
      <c r="BP60" s="269"/>
      <c r="BQ60" s="269"/>
      <c r="BR60" s="269"/>
      <c r="BS60" s="269"/>
      <c r="BT60" s="104"/>
      <c r="BU60" s="104"/>
      <c r="BV60" s="104"/>
      <c r="BW60" s="104"/>
      <c r="BX60" s="104"/>
      <c r="BY60" s="104"/>
    </row>
    <row r="61" spans="2:77" ht="10.95" customHeight="1" x14ac:dyDescent="0.15">
      <c r="B61" s="105"/>
      <c r="C61" s="87" t="s">
        <v>160</v>
      </c>
      <c r="D61" s="82" t="s">
        <v>76</v>
      </c>
      <c r="E61" s="11">
        <f>IF(S52="","",S52)</f>
        <v>16</v>
      </c>
      <c r="F61" s="9" t="str">
        <f t="shared" si="5"/>
        <v>-</v>
      </c>
      <c r="G61" s="8">
        <f>IF(Q52="","",Q52)</f>
        <v>18</v>
      </c>
      <c r="H61" s="486" t="str">
        <f>IF(J58="","",J58)</f>
        <v>-</v>
      </c>
      <c r="I61" s="10">
        <f>IF(S55="","",S55)</f>
        <v>15</v>
      </c>
      <c r="J61" s="9" t="str">
        <f t="shared" si="6"/>
        <v>-</v>
      </c>
      <c r="K61" s="8">
        <f>IF(Q55="","",Q55)</f>
        <v>8</v>
      </c>
      <c r="L61" s="367" t="str">
        <f>IF(N58="","",N58)</f>
        <v/>
      </c>
      <c r="M61" s="8">
        <f>IF(S58="","",S58)</f>
        <v>10</v>
      </c>
      <c r="N61" s="9" t="str">
        <f t="shared" si="7"/>
        <v>-</v>
      </c>
      <c r="O61" s="8">
        <f>IF(Q58="","",Q58)</f>
        <v>15</v>
      </c>
      <c r="P61" s="367" t="str">
        <f>IF(R58="","",R58)</f>
        <v>-</v>
      </c>
      <c r="Q61" s="527"/>
      <c r="R61" s="519"/>
      <c r="S61" s="519"/>
      <c r="T61" s="520"/>
      <c r="U61" s="20">
        <v>6</v>
      </c>
      <c r="V61" s="9" t="str">
        <f t="shared" si="2"/>
        <v>-</v>
      </c>
      <c r="W61" s="19">
        <v>15</v>
      </c>
      <c r="X61" s="367"/>
      <c r="Y61" s="20">
        <v>9</v>
      </c>
      <c r="Z61" s="9" t="str">
        <f t="shared" si="3"/>
        <v>-</v>
      </c>
      <c r="AA61" s="19">
        <v>15</v>
      </c>
      <c r="AB61" s="367"/>
      <c r="AC61" s="20">
        <v>7</v>
      </c>
      <c r="AD61" s="9" t="str">
        <f t="shared" si="4"/>
        <v>-</v>
      </c>
      <c r="AE61" s="19">
        <v>15</v>
      </c>
      <c r="AF61" s="370"/>
      <c r="AG61" s="422"/>
      <c r="AH61" s="423"/>
      <c r="AI61" s="423"/>
      <c r="AJ61" s="424"/>
      <c r="AK61" s="162"/>
      <c r="AL61" s="205">
        <f>COUNTIF(E60:AF62,"○")</f>
        <v>0</v>
      </c>
      <c r="AM61" s="206">
        <f>COUNTIF(E60:AF62,"×")</f>
        <v>6</v>
      </c>
      <c r="AN61" s="207">
        <f>(IF((E60&gt;G60),1,0))+(IF((E61&gt;G61),1,0))+(IF((E62&gt;G62),1,0))+(IF((I60&gt;K60),1,0))+(IF((I61&gt;K61),1,0))+(IF((I62&gt;K62),1,0))+(IF((M60&gt;O60),1,0))+(IF((M61&gt;O61),1,0))+(IF((M62&gt;O62),1,0))+(IF((Q60&gt;S60),1,0))+(IF((Q61&gt;S61),1,0))+(IF((Q62&gt;S62),1,0))+(IF((U60&gt;W60),1,0))+(IF((U61&gt;W61),1,0))+(IF((U62&gt;W62),1,0))+(IF((Y60&gt;AA60),1,0))+(IF((Y61&gt;AA61),1,0))+(IF((Y62&gt;AA62),1,0))+(IF((AC60&gt;AE60),1,0))+(IF((AC61&gt;AE61),1,0))+(IF((AC62&gt;AE62),1,0))</f>
        <v>2</v>
      </c>
      <c r="AO61" s="208">
        <f>(IF((E60&lt;G60),1,0))+(IF((E61&lt;G61),1,0))+(IF((E62&lt;G62),1,0))+(IF((I60&lt;K60),1,0))+(IF((I61&lt;K61),1,0))+(IF((I62&lt;K62),1,0))+(IF((M60&lt;O60),1,0))+(IF((M61&lt;O61),1,0))+(IF((M62&lt;O62),1,0))+(IF((Q60&lt;S60),1,0))+(IF((Q61&lt;S61),1,0))+(IF((Q62&lt;S62),1,0))+(IF((U60&lt;W60),1,0))+(IF((U61&lt;W61),1,0))+(IF((U62&lt;W62),1,0))+(IF((Y60&lt;AA60),1,0))+(IF((Y61&lt;AA61),1,0))+(IF((Y62&lt;AA62),1,0))+(IF((AC60&lt;AE60),1,0))+(IF((AC61&lt;AE61),1,0))+(IF((AC62&lt;AE62),1,0))</f>
        <v>12</v>
      </c>
      <c r="AP61" s="209">
        <f>AN61-AO61</f>
        <v>-10</v>
      </c>
      <c r="AQ61" s="206">
        <f>SUM(E60:E62,I60:I62,M60:M62,Q60:Q62,U60:U62,Y60:Y62,AC60:AC62)</f>
        <v>166</v>
      </c>
      <c r="AR61" s="206">
        <f>SUM(G60:G62,K60:K62,O60:O62,S60:S62,W60:W62,AA60:AA62,AE60:AE62)</f>
        <v>202</v>
      </c>
      <c r="AS61" s="209">
        <f>AQ61-AR61</f>
        <v>-36</v>
      </c>
      <c r="AT61" s="425">
        <f>(AL61-AM61)*1000+(AP61)*100+AS61</f>
        <v>-7036</v>
      </c>
      <c r="AU61" s="426"/>
      <c r="AY61" s="442" t="s">
        <v>249</v>
      </c>
      <c r="AZ61" s="443"/>
      <c r="BA61" s="443"/>
      <c r="BB61" s="443"/>
      <c r="BC61" s="443"/>
      <c r="BD61" s="443"/>
      <c r="BE61" s="444" t="s">
        <v>0</v>
      </c>
      <c r="BF61" s="443"/>
      <c r="BG61" s="443"/>
      <c r="BH61" s="443"/>
      <c r="BI61" s="443"/>
      <c r="BJ61" s="443"/>
      <c r="BK61" s="445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</row>
    <row r="62" spans="2:77" ht="10.95" customHeight="1" x14ac:dyDescent="0.15">
      <c r="C62" s="83"/>
      <c r="D62" s="86"/>
      <c r="E62" s="11" t="str">
        <f>IF(S53="","",S53)</f>
        <v/>
      </c>
      <c r="F62" s="9" t="str">
        <f t="shared" si="5"/>
        <v/>
      </c>
      <c r="G62" s="8" t="str">
        <f>IF(Q53="","",Q53)</f>
        <v/>
      </c>
      <c r="H62" s="486" t="str">
        <f>IF(J59="","",J59)</f>
        <v>-</v>
      </c>
      <c r="I62" s="10">
        <f>IF(S56="","",S56)</f>
        <v>13</v>
      </c>
      <c r="J62" s="9" t="str">
        <f t="shared" si="6"/>
        <v>-</v>
      </c>
      <c r="K62" s="8">
        <f>IF(Q56="","",Q56)</f>
        <v>15</v>
      </c>
      <c r="L62" s="367" t="str">
        <f>IF(N59="","",N59)</f>
        <v/>
      </c>
      <c r="M62" s="8" t="str">
        <f>IF(S59="","",S59)</f>
        <v/>
      </c>
      <c r="N62" s="9" t="str">
        <f t="shared" si="7"/>
        <v/>
      </c>
      <c r="O62" s="8" t="str">
        <f>IF(Q59="","",Q59)</f>
        <v/>
      </c>
      <c r="P62" s="367" t="str">
        <f>IF(R59="","",R59)</f>
        <v/>
      </c>
      <c r="Q62" s="527"/>
      <c r="R62" s="519"/>
      <c r="S62" s="519"/>
      <c r="T62" s="520"/>
      <c r="U62" s="20">
        <v>12</v>
      </c>
      <c r="V62" s="9" t="str">
        <f t="shared" si="2"/>
        <v>-</v>
      </c>
      <c r="W62" s="19">
        <v>15</v>
      </c>
      <c r="X62" s="368"/>
      <c r="Y62" s="20"/>
      <c r="Z62" s="9" t="str">
        <f t="shared" si="3"/>
        <v/>
      </c>
      <c r="AA62" s="19"/>
      <c r="AB62" s="368"/>
      <c r="AC62" s="20"/>
      <c r="AD62" s="9" t="str">
        <f t="shared" si="4"/>
        <v/>
      </c>
      <c r="AE62" s="19"/>
      <c r="AF62" s="418"/>
      <c r="AG62" s="71">
        <f>AL61</f>
        <v>0</v>
      </c>
      <c r="AH62" s="57" t="s">
        <v>10</v>
      </c>
      <c r="AI62" s="57">
        <f>AM61</f>
        <v>6</v>
      </c>
      <c r="AJ62" s="72" t="s">
        <v>7</v>
      </c>
      <c r="AK62" s="162"/>
      <c r="AL62" s="215"/>
      <c r="AM62" s="216"/>
      <c r="AN62" s="217"/>
      <c r="AO62" s="218"/>
      <c r="AP62" s="219"/>
      <c r="AQ62" s="216"/>
      <c r="AR62" s="216"/>
      <c r="AS62" s="219"/>
      <c r="AT62" s="165"/>
      <c r="AU62" s="158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</row>
    <row r="63" spans="2:77" ht="10.95" customHeight="1" x14ac:dyDescent="0.15">
      <c r="C63" s="85" t="s">
        <v>43</v>
      </c>
      <c r="D63" s="259" t="s">
        <v>58</v>
      </c>
      <c r="E63" s="12">
        <f>IF(W51="","",W51)</f>
        <v>10</v>
      </c>
      <c r="F63" s="14" t="str">
        <f t="shared" si="5"/>
        <v>-</v>
      </c>
      <c r="G63" s="13">
        <f>IF(U51="","",U51)</f>
        <v>15</v>
      </c>
      <c r="H63" s="507" t="str">
        <f>IF(X51="","",IF(X51="○","×",IF(X51="×","○")))</f>
        <v>×</v>
      </c>
      <c r="I63" s="15">
        <f>IF(W54="","",W54)</f>
        <v>16</v>
      </c>
      <c r="J63" s="14" t="str">
        <f t="shared" si="6"/>
        <v>-</v>
      </c>
      <c r="K63" s="13">
        <f>IF(U54="","",U54)</f>
        <v>14</v>
      </c>
      <c r="L63" s="416" t="str">
        <f>IF(X54="","",IF(X54="○","×",IF(X54="×","○")))</f>
        <v>○</v>
      </c>
      <c r="M63" s="13">
        <f>IF(W57="","",W57)</f>
        <v>15</v>
      </c>
      <c r="N63" s="14" t="str">
        <f t="shared" si="7"/>
        <v>-</v>
      </c>
      <c r="O63" s="13">
        <f>IF(U57="","",U57)</f>
        <v>13</v>
      </c>
      <c r="P63" s="416" t="str">
        <f>IF(X57="","",IF(X57="○","×",IF(X57="×","○")))</f>
        <v>×</v>
      </c>
      <c r="Q63" s="13">
        <f>IF(W60="","",W60)</f>
        <v>8</v>
      </c>
      <c r="R63" s="14" t="str">
        <f t="shared" ref="R63:R71" si="8">IF(Q63="","","-")</f>
        <v>-</v>
      </c>
      <c r="S63" s="13">
        <f>IF(U60="","",U60)</f>
        <v>15</v>
      </c>
      <c r="T63" s="416" t="str">
        <f>IF(X60="","",IF(X60="○","×",IF(X60="×","○")))</f>
        <v>○</v>
      </c>
      <c r="U63" s="524"/>
      <c r="V63" s="525"/>
      <c r="W63" s="525"/>
      <c r="X63" s="526"/>
      <c r="Y63" s="22">
        <v>15</v>
      </c>
      <c r="Z63" s="14" t="str">
        <f t="shared" si="3"/>
        <v>-</v>
      </c>
      <c r="AA63" s="21">
        <v>11</v>
      </c>
      <c r="AB63" s="367" t="str">
        <f>IF(Y63&lt;&gt;"",IF(Y63&gt;AA63,IF(Y64&gt;AA64,"○",IF(Y65&gt;AA65,"○","×")),IF(Y64&gt;AA64,IF(Y65&gt;AA65,"○","×"),"×")),"")</f>
        <v>○</v>
      </c>
      <c r="AC63" s="22">
        <v>15</v>
      </c>
      <c r="AD63" s="14" t="str">
        <f t="shared" si="4"/>
        <v>-</v>
      </c>
      <c r="AE63" s="21">
        <v>9</v>
      </c>
      <c r="AF63" s="417" t="str">
        <f>IF(AC63&lt;&gt;"",IF(AC63&gt;AE63,IF(AC64&gt;AE64,"○",IF(AC65&gt;AE65,"○","×")),IF(AC64&gt;AE64,IF(AC65&gt;AE65,"○","×"),"×")),"")</f>
        <v>○</v>
      </c>
      <c r="AG63" s="502">
        <f>RANK(AT64,AT52:AT70)</f>
        <v>3</v>
      </c>
      <c r="AH63" s="503"/>
      <c r="AI63" s="503"/>
      <c r="AJ63" s="504"/>
      <c r="AK63" s="162"/>
      <c r="AL63" s="210"/>
      <c r="AM63" s="211"/>
      <c r="AN63" s="207"/>
      <c r="AO63" s="208"/>
      <c r="AP63" s="209"/>
      <c r="AQ63" s="211"/>
      <c r="AR63" s="211"/>
      <c r="AS63" s="214"/>
      <c r="AT63" s="165"/>
      <c r="AU63" s="158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</row>
    <row r="64" spans="2:77" ht="10.95" customHeight="1" x14ac:dyDescent="0.15">
      <c r="C64" s="83" t="s">
        <v>42</v>
      </c>
      <c r="D64" s="82" t="s">
        <v>58</v>
      </c>
      <c r="E64" s="11">
        <f>IF(W52="","",W52)</f>
        <v>14</v>
      </c>
      <c r="F64" s="9" t="str">
        <f t="shared" si="5"/>
        <v>-</v>
      </c>
      <c r="G64" s="8">
        <f>IF(U52="","",U52)</f>
        <v>16</v>
      </c>
      <c r="H64" s="486" t="str">
        <f>IF(J61="","",J61)</f>
        <v>-</v>
      </c>
      <c r="I64" s="10">
        <f>IF(W55="","",W55)</f>
        <v>15</v>
      </c>
      <c r="J64" s="9" t="str">
        <f t="shared" si="6"/>
        <v>-</v>
      </c>
      <c r="K64" s="8">
        <f>IF(U55="","",U55)</f>
        <v>8</v>
      </c>
      <c r="L64" s="367" t="str">
        <f>IF(N61="","",N61)</f>
        <v>-</v>
      </c>
      <c r="M64" s="8">
        <f>IF(W58="","",W58)</f>
        <v>14</v>
      </c>
      <c r="N64" s="9" t="str">
        <f t="shared" si="7"/>
        <v>-</v>
      </c>
      <c r="O64" s="8">
        <f>IF(U58="","",U58)</f>
        <v>16</v>
      </c>
      <c r="P64" s="367"/>
      <c r="Q64" s="8">
        <f>IF(W61="","",W61)</f>
        <v>15</v>
      </c>
      <c r="R64" s="9" t="str">
        <f t="shared" si="8"/>
        <v>-</v>
      </c>
      <c r="S64" s="8">
        <f>IF(U61="","",U61)</f>
        <v>6</v>
      </c>
      <c r="T64" s="367"/>
      <c r="U64" s="527"/>
      <c r="V64" s="519"/>
      <c r="W64" s="519"/>
      <c r="X64" s="520"/>
      <c r="Y64" s="20">
        <v>13</v>
      </c>
      <c r="Z64" s="9" t="str">
        <f t="shared" si="3"/>
        <v>-</v>
      </c>
      <c r="AA64" s="19">
        <v>15</v>
      </c>
      <c r="AB64" s="367"/>
      <c r="AC64" s="20">
        <v>15</v>
      </c>
      <c r="AD64" s="9" t="str">
        <f t="shared" si="4"/>
        <v>-</v>
      </c>
      <c r="AE64" s="19">
        <v>13</v>
      </c>
      <c r="AF64" s="370"/>
      <c r="AG64" s="422"/>
      <c r="AH64" s="423"/>
      <c r="AI64" s="423"/>
      <c r="AJ64" s="424"/>
      <c r="AK64" s="162"/>
      <c r="AL64" s="205">
        <f>COUNTIF(E63:AF65,"○")</f>
        <v>4</v>
      </c>
      <c r="AM64" s="206">
        <f>COUNTIF(E63:AF65,"×")</f>
        <v>2</v>
      </c>
      <c r="AN64" s="207">
        <f>(IF((E63&gt;G63),1,0))+(IF((E64&gt;G64),1,0))+(IF((E65&gt;G65),1,0))+(IF((I63&gt;K63),1,0))+(IF((I64&gt;K64),1,0))+(IF((I65&gt;K65),1,0))+(IF((M63&gt;O63),1,0))+(IF((M64&gt;O64),1,0))+(IF((M65&gt;O65),1,0))+(IF((Q63&gt;S63),1,0))+(IF((Q64&gt;S64),1,0))+(IF((Q65&gt;S65),1,0))+(IF((U63&gt;W63),1,0))+(IF((U64&gt;W64),1,0))+(IF((U65&gt;W65),1,0))+(IF((Y63&gt;AA63),1,0))+(IF((Y64&gt;AA64),1,0))+(IF((Y65&gt;AA65),1,0))+(IF((AC63&gt;AE63),1,0))+(IF((AC64&gt;AE64),1,0))+(IF((AC65&gt;AE65),1,0))</f>
        <v>9</v>
      </c>
      <c r="AO64" s="208">
        <f>(IF((E63&lt;G63),1,0))+(IF((E64&lt;G64),1,0))+(IF((E65&lt;G65),1,0))+(IF((I63&lt;K63),1,0))+(IF((I64&lt;K64),1,0))+(IF((I65&lt;K65),1,0))+(IF((M63&lt;O63),1,0))+(IF((M64&lt;O64),1,0))+(IF((M65&lt;O65),1,0))+(IF((Q63&lt;S63),1,0))+(IF((Q64&lt;S64),1,0))+(IF((Q65&lt;S65),1,0))+(IF((U63&lt;W63),1,0))+(IF((U64&lt;W64),1,0))+(IF((U65&lt;W65),1,0))+(IF((Y63&lt;AA63),1,0))+(IF((Y64&lt;AA64),1,0))+(IF((Y65&lt;AA65),1,0))+(IF((AC63&lt;AE63),1,0))+(IF((AC64&lt;AE64),1,0))+(IF((AC65&lt;AE65),1,0))</f>
        <v>6</v>
      </c>
      <c r="AP64" s="209">
        <f>AN64-AO64</f>
        <v>3</v>
      </c>
      <c r="AQ64" s="206">
        <f>SUM(E63:E65,I63:I65,M63:M65,Q63:Q65,U63:U65,Y63:Y65,AC63:AC65)</f>
        <v>213</v>
      </c>
      <c r="AR64" s="206">
        <f>SUM(G63:G65,K63:K65,O63:O65,S63:S65,W63:W65,AA63:AA65,AE63:AE65)</f>
        <v>196</v>
      </c>
      <c r="AS64" s="209">
        <f>AQ64-AR64</f>
        <v>17</v>
      </c>
      <c r="AT64" s="425">
        <f>(AL64-AM64)*1000+(AP64)*100+AS64</f>
        <v>2317</v>
      </c>
      <c r="AU64" s="426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</row>
    <row r="65" spans="1:78" ht="10.95" customHeight="1" x14ac:dyDescent="0.2">
      <c r="C65" s="84"/>
      <c r="D65" s="248"/>
      <c r="E65" s="11" t="str">
        <f>IF(W53="","",W53)</f>
        <v/>
      </c>
      <c r="F65" s="9" t="str">
        <f t="shared" si="5"/>
        <v/>
      </c>
      <c r="G65" s="8" t="str">
        <f>IF(U53="","",U53)</f>
        <v/>
      </c>
      <c r="H65" s="486" t="str">
        <f>IF(J62="","",J62)</f>
        <v>-</v>
      </c>
      <c r="I65" s="10" t="str">
        <f>IF(W56="","",W56)</f>
        <v/>
      </c>
      <c r="J65" s="9" t="str">
        <f t="shared" si="6"/>
        <v/>
      </c>
      <c r="K65" s="8" t="str">
        <f>IF(U56="","",U56)</f>
        <v/>
      </c>
      <c r="L65" s="367" t="str">
        <f>IF(N62="","",N62)</f>
        <v/>
      </c>
      <c r="M65" s="8">
        <f>IF(W59="","",W59)</f>
        <v>16</v>
      </c>
      <c r="N65" s="9" t="str">
        <f t="shared" si="7"/>
        <v>-</v>
      </c>
      <c r="O65" s="8">
        <f>IF(U59="","",U59)</f>
        <v>18</v>
      </c>
      <c r="P65" s="368"/>
      <c r="Q65" s="8">
        <f>IF(W62="","",W62)</f>
        <v>15</v>
      </c>
      <c r="R65" s="9" t="str">
        <f t="shared" si="8"/>
        <v>-</v>
      </c>
      <c r="S65" s="8">
        <f>IF(U62="","",U62)</f>
        <v>12</v>
      </c>
      <c r="T65" s="368"/>
      <c r="U65" s="528"/>
      <c r="V65" s="522"/>
      <c r="W65" s="522"/>
      <c r="X65" s="523"/>
      <c r="Y65" s="20">
        <v>17</v>
      </c>
      <c r="Z65" s="9" t="str">
        <f t="shared" si="3"/>
        <v>-</v>
      </c>
      <c r="AA65" s="19">
        <v>15</v>
      </c>
      <c r="AB65" s="368"/>
      <c r="AC65" s="20"/>
      <c r="AD65" s="9" t="str">
        <f t="shared" si="4"/>
        <v/>
      </c>
      <c r="AE65" s="19"/>
      <c r="AF65" s="418"/>
      <c r="AG65" s="71">
        <f>AL64</f>
        <v>4</v>
      </c>
      <c r="AH65" s="57" t="s">
        <v>10</v>
      </c>
      <c r="AI65" s="57">
        <f>AM64</f>
        <v>2</v>
      </c>
      <c r="AJ65" s="72" t="s">
        <v>7</v>
      </c>
      <c r="AK65" s="162"/>
      <c r="AL65" s="215"/>
      <c r="AM65" s="216"/>
      <c r="AN65" s="207"/>
      <c r="AO65" s="208"/>
      <c r="AP65" s="209"/>
      <c r="AQ65" s="216"/>
      <c r="AR65" s="216"/>
      <c r="AS65" s="219"/>
      <c r="AT65" s="166"/>
      <c r="AU65" s="166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</row>
    <row r="66" spans="1:78" ht="10.95" customHeight="1" x14ac:dyDescent="0.2">
      <c r="C66" s="83" t="s">
        <v>32</v>
      </c>
      <c r="D66" s="82" t="s">
        <v>0</v>
      </c>
      <c r="E66" s="12">
        <f>IF(AA51="","",AA51)</f>
        <v>9</v>
      </c>
      <c r="F66" s="14" t="str">
        <f t="shared" si="5"/>
        <v>-</v>
      </c>
      <c r="G66" s="13">
        <f>IF(Y51="","",Y51)</f>
        <v>15</v>
      </c>
      <c r="H66" s="507" t="str">
        <f>IF(AB51="","",IF(AB51="○","×",IF(AB51="×","○")))</f>
        <v>×</v>
      </c>
      <c r="I66" s="15">
        <f>IF(AA54="","",AA54)</f>
        <v>16</v>
      </c>
      <c r="J66" s="14" t="str">
        <f t="shared" si="6"/>
        <v>-</v>
      </c>
      <c r="K66" s="13">
        <f>IF(Y54="","",Y54)</f>
        <v>14</v>
      </c>
      <c r="L66" s="416" t="str">
        <f>IF(AB54="","",IF(AB54="○","×",IF(AB54="×","○")))</f>
        <v>○</v>
      </c>
      <c r="M66" s="13">
        <f>IF(AA57="","",AA57)</f>
        <v>16</v>
      </c>
      <c r="N66" s="14" t="str">
        <f t="shared" si="7"/>
        <v>-</v>
      </c>
      <c r="O66" s="13">
        <f>IF(Y57="","",Y57)</f>
        <v>14</v>
      </c>
      <c r="P66" s="416" t="str">
        <f>IF(AB57="","",IF(AB57="○","×",IF(AB57="×","○")))</f>
        <v>○</v>
      </c>
      <c r="Q66" s="13">
        <f>IF(AA60="","",AA60)</f>
        <v>16</v>
      </c>
      <c r="R66" s="14" t="str">
        <f t="shared" si="8"/>
        <v>-</v>
      </c>
      <c r="S66" s="13">
        <f>IF(Y60="","",Y60)</f>
        <v>14</v>
      </c>
      <c r="T66" s="416" t="str">
        <f>IF(AB60="","",IF(AB60="○","×",IF(AB60="×","○")))</f>
        <v>○</v>
      </c>
      <c r="U66" s="13">
        <f>IF(AA63="","",AA63)</f>
        <v>11</v>
      </c>
      <c r="V66" s="14" t="str">
        <f t="shared" ref="V66:V71" si="9">IF(U66="","","-")</f>
        <v>-</v>
      </c>
      <c r="W66" s="13">
        <f>IF(Y63="","",Y63)</f>
        <v>15</v>
      </c>
      <c r="X66" s="416" t="str">
        <f>IF(AB63="","",IF(AB63="○","×",IF(AB63="×","○")))</f>
        <v>×</v>
      </c>
      <c r="Y66" s="524"/>
      <c r="Z66" s="525"/>
      <c r="AA66" s="525"/>
      <c r="AB66" s="526"/>
      <c r="AC66" s="22">
        <v>13</v>
      </c>
      <c r="AD66" s="14" t="str">
        <f t="shared" si="4"/>
        <v>-</v>
      </c>
      <c r="AE66" s="21">
        <v>15</v>
      </c>
      <c r="AF66" s="370" t="str">
        <f>IF(AC66&lt;&gt;"",IF(AC66&gt;AE66,IF(AC67&gt;AE67,"○",IF(AC68&gt;AE68,"○","×")),IF(AC67&gt;AE67,IF(AC68&gt;AE68,"○","×"),"×")),"")</f>
        <v>×</v>
      </c>
      <c r="AG66" s="502">
        <f>RANK(AT67,AT52:AT70)</f>
        <v>4</v>
      </c>
      <c r="AH66" s="503"/>
      <c r="AI66" s="503"/>
      <c r="AJ66" s="504"/>
      <c r="AK66" s="162"/>
      <c r="AL66" s="210"/>
      <c r="AM66" s="211"/>
      <c r="AN66" s="212"/>
      <c r="AO66" s="213"/>
      <c r="AP66" s="214"/>
      <c r="AQ66" s="211"/>
      <c r="AR66" s="211"/>
      <c r="AS66" s="214"/>
      <c r="AT66" s="166"/>
      <c r="AU66" s="166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</row>
    <row r="67" spans="1:78" ht="10.95" customHeight="1" x14ac:dyDescent="0.15">
      <c r="C67" s="83" t="s">
        <v>181</v>
      </c>
      <c r="D67" s="82" t="s">
        <v>0</v>
      </c>
      <c r="E67" s="11">
        <f>IF(AA52="","",AA52)</f>
        <v>15</v>
      </c>
      <c r="F67" s="9" t="str">
        <f t="shared" si="5"/>
        <v>-</v>
      </c>
      <c r="G67" s="8">
        <f>IF(Y52="","",Y52)</f>
        <v>12</v>
      </c>
      <c r="H67" s="486" t="str">
        <f>IF(J64="","",J64)</f>
        <v>-</v>
      </c>
      <c r="I67" s="10">
        <f>IF(AA55="","",AA55)</f>
        <v>9</v>
      </c>
      <c r="J67" s="9" t="str">
        <f t="shared" si="6"/>
        <v>-</v>
      </c>
      <c r="K67" s="8">
        <f>IF(Y55="","",Y55)</f>
        <v>15</v>
      </c>
      <c r="L67" s="367" t="str">
        <f>IF(N64="","",N64)</f>
        <v>-</v>
      </c>
      <c r="M67" s="8">
        <f>IF(AA58="","",AA58)</f>
        <v>15</v>
      </c>
      <c r="N67" s="9" t="str">
        <f t="shared" si="7"/>
        <v>-</v>
      </c>
      <c r="O67" s="8">
        <f>IF(Y58="","",Y58)</f>
        <v>12</v>
      </c>
      <c r="P67" s="367" t="str">
        <f>IF(R64="","",R64)</f>
        <v>-</v>
      </c>
      <c r="Q67" s="8">
        <f>IF(AA61="","",AA61)</f>
        <v>15</v>
      </c>
      <c r="R67" s="9" t="str">
        <f t="shared" si="8"/>
        <v>-</v>
      </c>
      <c r="S67" s="8">
        <f>IF(Y61="","",Y61)</f>
        <v>9</v>
      </c>
      <c r="T67" s="367"/>
      <c r="U67" s="8">
        <f>IF(AA64="","",AA64)</f>
        <v>15</v>
      </c>
      <c r="V67" s="9" t="str">
        <f t="shared" si="9"/>
        <v>-</v>
      </c>
      <c r="W67" s="8">
        <f>IF(Y64="","",Y64)</f>
        <v>13</v>
      </c>
      <c r="X67" s="367"/>
      <c r="Y67" s="527"/>
      <c r="Z67" s="519"/>
      <c r="AA67" s="519"/>
      <c r="AB67" s="520"/>
      <c r="AC67" s="20">
        <v>14</v>
      </c>
      <c r="AD67" s="9" t="str">
        <f t="shared" si="4"/>
        <v>-</v>
      </c>
      <c r="AE67" s="19">
        <v>16</v>
      </c>
      <c r="AF67" s="370"/>
      <c r="AG67" s="422"/>
      <c r="AH67" s="423"/>
      <c r="AI67" s="423"/>
      <c r="AJ67" s="424"/>
      <c r="AK67" s="162"/>
      <c r="AL67" s="205">
        <f>COUNTIF(E66:AF68,"○")</f>
        <v>3</v>
      </c>
      <c r="AM67" s="206">
        <f>COUNTIF(E66:AF68,"×")</f>
        <v>3</v>
      </c>
      <c r="AN67" s="207">
        <f>(IF((E66&gt;G66),1,0))+(IF((E67&gt;G67),1,0))+(IF((E68&gt;G68),1,0))+(IF((I66&gt;K66),1,0))+(IF((I67&gt;K67),1,0))+(IF((I68&gt;K68),1,0))+(IF((M66&gt;O66),1,0))+(IF((M67&gt;O67),1,0))+(IF((M68&gt;O68),1,0))+(IF((Q66&gt;S66),1,0))+(IF((Q67&gt;S67),1,0))+(IF((Q68&gt;S68),1,0))+(IF((U66&gt;W66),1,0))+(IF((U67&gt;W67),1,0))+(IF((U68&gt;W68),1,0))+(IF((Y66&gt;AA66),1,0))+(IF((Y67&gt;AA67),1,0))+(IF((Y68&gt;AA68),1,0))+(IF((AC66&gt;AE66),1,0))+(IF((AC67&gt;AE67),1,0))+(IF((AC68&gt;AE68),1,0))</f>
        <v>8</v>
      </c>
      <c r="AO67" s="208">
        <f>(IF((E66&lt;G66),1,0))+(IF((E67&lt;G67),1,0))+(IF((E68&lt;G68),1,0))+(IF((I66&lt;K66),1,0))+(IF((I67&lt;K67),1,0))+(IF((I68&lt;K68),1,0))+(IF((M66&lt;O66),1,0))+(IF((M67&lt;O67),1,0))+(IF((M68&lt;O68),1,0))+(IF((Q66&lt;S66),1,0))+(IF((Q67&lt;S67),1,0))+(IF((Q68&lt;S68),1,0))+(IF((U66&lt;W66),1,0))+(IF((U67&lt;W67),1,0))+(IF((U68&lt;W68),1,0))+(IF((Y66&lt;AA66),1,0))+(IF((Y67&lt;AA67),1,0))+(IF((Y68&lt;AA68),1,0))+(IF((AC66&lt;AE66),1,0))+(IF((AC67&lt;AE67),1,0))+(IF((AC68&lt;AE68),1,0))</f>
        <v>7</v>
      </c>
      <c r="AP67" s="209">
        <f>AN67-AO67</f>
        <v>1</v>
      </c>
      <c r="AQ67" s="206">
        <f>SUM(E66:E68,I66:I68,M66:M68,Q66:Q68,U66:U68,Y66:Y68,AC66:AC68)</f>
        <v>206</v>
      </c>
      <c r="AR67" s="206">
        <f>SUM(G66:G68,K66:K68,O66:O68,S66:S68,W66:W68,AA66:AA68,AE66:AE68)</f>
        <v>209</v>
      </c>
      <c r="AS67" s="340">
        <f>AQ67-AR67</f>
        <v>-3</v>
      </c>
      <c r="AT67" s="425">
        <f>(AL67-AM67)*1000+(AP67)*100+AS67</f>
        <v>97</v>
      </c>
      <c r="AU67" s="426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</row>
    <row r="68" spans="1:78" ht="10.95" customHeight="1" x14ac:dyDescent="0.15">
      <c r="C68" s="83"/>
      <c r="D68" s="248"/>
      <c r="E68" s="11">
        <f>IF(AA53="","",AA53)</f>
        <v>12</v>
      </c>
      <c r="F68" s="9" t="str">
        <f t="shared" si="5"/>
        <v>-</v>
      </c>
      <c r="G68" s="8">
        <f>IF(Y53="","",Y53)</f>
        <v>15</v>
      </c>
      <c r="H68" s="486" t="str">
        <f>IF(J65="","",J65)</f>
        <v/>
      </c>
      <c r="I68" s="10">
        <f>IF(AA56="","",AA56)</f>
        <v>15</v>
      </c>
      <c r="J68" s="9" t="str">
        <f t="shared" si="6"/>
        <v>-</v>
      </c>
      <c r="K68" s="8">
        <f>IF(Y56="","",Y56)</f>
        <v>13</v>
      </c>
      <c r="L68" s="367" t="str">
        <f>IF(N65="","",N65)</f>
        <v>-</v>
      </c>
      <c r="M68" s="8" t="str">
        <f>IF(AA59="","",AA59)</f>
        <v/>
      </c>
      <c r="N68" s="9" t="str">
        <f t="shared" si="7"/>
        <v/>
      </c>
      <c r="O68" s="8" t="str">
        <f>IF(Y59="","",Y59)</f>
        <v/>
      </c>
      <c r="P68" s="367" t="str">
        <f>IF(R65="","",R65)</f>
        <v>-</v>
      </c>
      <c r="Q68" s="8" t="str">
        <f>IF(AA62="","",AA62)</f>
        <v/>
      </c>
      <c r="R68" s="9" t="str">
        <f t="shared" si="8"/>
        <v/>
      </c>
      <c r="S68" s="8" t="str">
        <f>IF(Y62="","",Y62)</f>
        <v/>
      </c>
      <c r="T68" s="368"/>
      <c r="U68" s="8">
        <f>IF(AA65="","",AA65)</f>
        <v>15</v>
      </c>
      <c r="V68" s="9" t="str">
        <f t="shared" si="9"/>
        <v>-</v>
      </c>
      <c r="W68" s="8">
        <f>IF(Y65="","",Y65)</f>
        <v>17</v>
      </c>
      <c r="X68" s="368"/>
      <c r="Y68" s="528"/>
      <c r="Z68" s="522"/>
      <c r="AA68" s="522"/>
      <c r="AB68" s="523"/>
      <c r="AC68" s="20"/>
      <c r="AD68" s="9" t="str">
        <f t="shared" si="4"/>
        <v/>
      </c>
      <c r="AE68" s="19"/>
      <c r="AF68" s="418"/>
      <c r="AG68" s="71">
        <f>AL67</f>
        <v>3</v>
      </c>
      <c r="AH68" s="57" t="s">
        <v>10</v>
      </c>
      <c r="AI68" s="57">
        <f>AM67</f>
        <v>3</v>
      </c>
      <c r="AJ68" s="72" t="s">
        <v>7</v>
      </c>
      <c r="AK68" s="162"/>
      <c r="AL68" s="215"/>
      <c r="AM68" s="216"/>
      <c r="AN68" s="217"/>
      <c r="AO68" s="218"/>
      <c r="AP68" s="219"/>
      <c r="AQ68" s="216"/>
      <c r="AR68" s="216"/>
      <c r="AS68" s="219"/>
      <c r="AT68" s="206"/>
      <c r="AU68" s="206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</row>
    <row r="69" spans="1:78" ht="10.95" customHeight="1" x14ac:dyDescent="0.15">
      <c r="C69" s="85" t="s">
        <v>182</v>
      </c>
      <c r="D69" s="88" t="s">
        <v>174</v>
      </c>
      <c r="E69" s="12">
        <f>IF(AE51="","",AE51)</f>
        <v>7</v>
      </c>
      <c r="F69" s="14" t="str">
        <f t="shared" si="5"/>
        <v>-</v>
      </c>
      <c r="G69" s="13">
        <f>IF(AC51="","",AC51)</f>
        <v>15</v>
      </c>
      <c r="H69" s="507" t="str">
        <f>IF(AF51="","",IF(AF51="○","×",IF(AF51="×","○")))</f>
        <v>×</v>
      </c>
      <c r="I69" s="15">
        <f>IF(AE54="","",AE54)</f>
        <v>15</v>
      </c>
      <c r="J69" s="14" t="str">
        <f t="shared" si="6"/>
        <v>-</v>
      </c>
      <c r="K69" s="13">
        <f>IF(AC54="","",AC54)</f>
        <v>10</v>
      </c>
      <c r="L69" s="416" t="str">
        <f>IF(AF54="","",IF(AF54="○","×",IF(AF54="×","○")))</f>
        <v>○</v>
      </c>
      <c r="M69" s="13">
        <f>IF(AE57="","",AE57)</f>
        <v>11</v>
      </c>
      <c r="N69" s="14" t="str">
        <f t="shared" si="7"/>
        <v>-</v>
      </c>
      <c r="O69" s="13">
        <f>IF(AC57="","",AC57)</f>
        <v>15</v>
      </c>
      <c r="P69" s="416" t="str">
        <f>IF(AF57="","",IF(AF57="○","×",IF(AF57="×","○")))</f>
        <v>×</v>
      </c>
      <c r="Q69" s="15">
        <f>IF(AE60="","",AE60)</f>
        <v>15</v>
      </c>
      <c r="R69" s="14" t="str">
        <f t="shared" si="8"/>
        <v>-</v>
      </c>
      <c r="S69" s="13">
        <f>IF(AC60="","",AC60)</f>
        <v>10</v>
      </c>
      <c r="T69" s="416" t="str">
        <f>IF(AF60="","",IF(AF60="○","×",IF(AF60="×","○")))</f>
        <v>○</v>
      </c>
      <c r="U69" s="15">
        <f>IF(AE63="","",AE63)</f>
        <v>9</v>
      </c>
      <c r="V69" s="14" t="str">
        <f t="shared" si="9"/>
        <v>-</v>
      </c>
      <c r="W69" s="13">
        <f>IF(AC63="","",AC63)</f>
        <v>15</v>
      </c>
      <c r="X69" s="416" t="str">
        <f>IF(AF63="","",IF(AF63="○","×",IF(AF63="×","○")))</f>
        <v>×</v>
      </c>
      <c r="Y69" s="15">
        <f>IF(AE66="","",AE66)</f>
        <v>15</v>
      </c>
      <c r="Z69" s="14" t="str">
        <f>IF(Y69="","","-")</f>
        <v>-</v>
      </c>
      <c r="AA69" s="13">
        <f>IF(AC66="","",AC66)</f>
        <v>13</v>
      </c>
      <c r="AB69" s="416" t="str">
        <f>IF(AF66="","",IF(AF66="○","×",IF(AF66="×","○")))</f>
        <v>○</v>
      </c>
      <c r="AC69" s="524"/>
      <c r="AD69" s="525"/>
      <c r="AE69" s="525"/>
      <c r="AF69" s="526"/>
      <c r="AG69" s="502">
        <f>RANK(AT70,AT52:AT70)</f>
        <v>5</v>
      </c>
      <c r="AH69" s="503"/>
      <c r="AI69" s="503"/>
      <c r="AJ69" s="504"/>
      <c r="AK69" s="162"/>
      <c r="AL69" s="205"/>
      <c r="AM69" s="206"/>
      <c r="AN69" s="212"/>
      <c r="AO69" s="213"/>
      <c r="AP69" s="214"/>
      <c r="AQ69" s="206"/>
      <c r="AR69" s="206"/>
      <c r="AS69" s="209"/>
      <c r="AT69" s="206"/>
      <c r="AU69" s="206"/>
      <c r="AV69" s="257"/>
      <c r="AW69" s="274"/>
      <c r="AY69" s="257"/>
    </row>
    <row r="70" spans="1:78" ht="10.95" customHeight="1" x14ac:dyDescent="0.15">
      <c r="C70" s="83" t="s">
        <v>183</v>
      </c>
      <c r="D70" s="82" t="s">
        <v>174</v>
      </c>
      <c r="E70" s="11">
        <f>IF(AE52="","",AE52)</f>
        <v>15</v>
      </c>
      <c r="F70" s="9" t="str">
        <f t="shared" si="5"/>
        <v>-</v>
      </c>
      <c r="G70" s="8">
        <f>IF(AC52="","",AC52)</f>
        <v>12</v>
      </c>
      <c r="H70" s="486" t="str">
        <f>IF(J55="","",J55)</f>
        <v/>
      </c>
      <c r="I70" s="10">
        <f>IF(AE55="","",AE55)</f>
        <v>16</v>
      </c>
      <c r="J70" s="9" t="str">
        <f t="shared" si="6"/>
        <v>-</v>
      </c>
      <c r="K70" s="8">
        <f>IF(AC55="","",AC55)</f>
        <v>14</v>
      </c>
      <c r="L70" s="367" t="str">
        <f>IF(N61="","",N61)</f>
        <v>-</v>
      </c>
      <c r="M70" s="8">
        <f>IF(AE58="","",AE58)</f>
        <v>11</v>
      </c>
      <c r="N70" s="9" t="str">
        <f t="shared" si="7"/>
        <v>-</v>
      </c>
      <c r="O70" s="8">
        <f>IF(AC58="","",AC58)</f>
        <v>15</v>
      </c>
      <c r="P70" s="367" t="str">
        <f>IF(R61="","",R61)</f>
        <v/>
      </c>
      <c r="Q70" s="10">
        <f>IF(AE61="","",AE61)</f>
        <v>15</v>
      </c>
      <c r="R70" s="9" t="str">
        <f t="shared" si="8"/>
        <v>-</v>
      </c>
      <c r="S70" s="8">
        <f>IF(AC61="","",AC61)</f>
        <v>7</v>
      </c>
      <c r="T70" s="367" t="str">
        <f>IF(AD61="","",AD61)</f>
        <v>-</v>
      </c>
      <c r="U70" s="10">
        <f>IF(AE64="","",AE64)</f>
        <v>13</v>
      </c>
      <c r="V70" s="9" t="str">
        <f t="shared" si="9"/>
        <v>-</v>
      </c>
      <c r="W70" s="8">
        <f>IF(AC64="","",AC64)</f>
        <v>15</v>
      </c>
      <c r="X70" s="367" t="str">
        <f>IF(AH61="","",AH61)</f>
        <v/>
      </c>
      <c r="Y70" s="10">
        <f>IF(AE67="","",AE67)</f>
        <v>16</v>
      </c>
      <c r="Z70" s="9" t="str">
        <f>IF(Y70="","","-")</f>
        <v>-</v>
      </c>
      <c r="AA70" s="8">
        <f>IF(AC67="","",AC67)</f>
        <v>14</v>
      </c>
      <c r="AB70" s="367">
        <f>IF(AL61="","",AL61)</f>
        <v>0</v>
      </c>
      <c r="AC70" s="527"/>
      <c r="AD70" s="519"/>
      <c r="AE70" s="519"/>
      <c r="AF70" s="520"/>
      <c r="AG70" s="422"/>
      <c r="AH70" s="423"/>
      <c r="AI70" s="423"/>
      <c r="AJ70" s="424"/>
      <c r="AK70" s="162"/>
      <c r="AL70" s="205">
        <f>COUNTIF(E69:AF71,"○")</f>
        <v>3</v>
      </c>
      <c r="AM70" s="206">
        <f>COUNTIF(E69:AF71,"×")</f>
        <v>3</v>
      </c>
      <c r="AN70" s="207">
        <f>(IF((E69&gt;G69),1,0))+(IF((E70&gt;G70),1,0))+(IF((E71&gt;G71),1,0))+(IF((I69&gt;K69),1,0))+(IF((I70&gt;K70),1,0))+(IF((I71&gt;K71),1,0))+(IF((M69&gt;O69),1,0))+(IF((M70&gt;O70),1,0))+(IF((M71&gt;O71),1,0))+(IF((Q69&gt;S69),1,0))+(IF((Q70&gt;S70),1,0))+(IF((Q71&gt;S71),1,0))+(IF((U69&gt;W69),1,0))+(IF((U70&gt;W70),1,0))+(IF((U71&gt;W71),1,0))+(IF((Y69&gt;AA69),1,0))+(IF((Y70&gt;AA70),1,0))+(IF((Y71&gt;AA71),1,0))+(IF((AC69&gt;AE69),1,0))+(IF((AC70&gt;AE70),1,0))+(IF((AC71&gt;AE71),1,0))</f>
        <v>7</v>
      </c>
      <c r="AO70" s="208">
        <f>(IF((E69&lt;G69),1,0))+(IF((E70&lt;G70),1,0))+(IF((E71&lt;G71),1,0))+(IF((I69&lt;K69),1,0))+(IF((I70&lt;K70),1,0))+(IF((I71&lt;K71),1,0))+(IF((M69&lt;O69),1,0))+(IF((M70&lt;O70),1,0))+(IF((M71&lt;O71),1,0))+(IF((Q69&lt;S69),1,0))+(IF((Q70&lt;S70),1,0))+(IF((Q71&lt;S71),1,0))+(IF((U69&lt;W69),1,0))+(IF((U70&lt;W70),1,0))+(IF((U71&lt;W71),1,0))+(IF((Y69&lt;AA69),1,0))+(IF((Y70&lt;AA70),1,0))+(IF((Y71&lt;AA71),1,0))+(IF((AC69&lt;AE69),1,0))+(IF((AC70&lt;AE70),1,0))+(IF((AC71&lt;AE71),1,0))</f>
        <v>6</v>
      </c>
      <c r="AP70" s="209">
        <f>AN70-AO70</f>
        <v>1</v>
      </c>
      <c r="AQ70" s="206">
        <f>SUM(E69:E71,I69:I71,M69:M71,Q69:Q71,U69:U71,Y69:Y71,AC69:AC71)</f>
        <v>165</v>
      </c>
      <c r="AR70" s="206">
        <f>SUM(G69:G71,K69:K71,O69:O71,S69:S71,W69:W71,AA69:AA71,AE69:AE71)</f>
        <v>170</v>
      </c>
      <c r="AS70" s="340">
        <f>AQ70-AR70</f>
        <v>-5</v>
      </c>
      <c r="AT70" s="425">
        <f>(AL70-AM70)*1000+(AP70)*100+AS70</f>
        <v>95</v>
      </c>
      <c r="AU70" s="426"/>
      <c r="AV70" s="257"/>
      <c r="AW70" s="274"/>
      <c r="AY70" s="257"/>
    </row>
    <row r="71" spans="1:78" ht="10.95" customHeight="1" thickBot="1" x14ac:dyDescent="0.2">
      <c r="C71" s="80"/>
      <c r="D71" s="79"/>
      <c r="E71" s="7">
        <f>IF(AE53="","",AE53)</f>
        <v>7</v>
      </c>
      <c r="F71" s="5" t="str">
        <f t="shared" si="5"/>
        <v>-</v>
      </c>
      <c r="G71" s="4">
        <f>IF(AC53="","",AC53)</f>
        <v>15</v>
      </c>
      <c r="H71" s="529" t="str">
        <f>IF(J56="","",J56)</f>
        <v/>
      </c>
      <c r="I71" s="6" t="str">
        <f>IF(AE56="","",AE56)</f>
        <v/>
      </c>
      <c r="J71" s="5" t="str">
        <f t="shared" si="6"/>
        <v/>
      </c>
      <c r="K71" s="4" t="str">
        <f>IF(AC56="","",AC56)</f>
        <v/>
      </c>
      <c r="L71" s="530" t="str">
        <f>IF(N62="","",N62)</f>
        <v/>
      </c>
      <c r="M71" s="4" t="str">
        <f>IF(AE59="","",AE59)</f>
        <v/>
      </c>
      <c r="N71" s="5" t="str">
        <f t="shared" si="7"/>
        <v/>
      </c>
      <c r="O71" s="4" t="str">
        <f>IF(AC59="","",AC59)</f>
        <v/>
      </c>
      <c r="P71" s="530" t="str">
        <f>IF(R62="","",R62)</f>
        <v/>
      </c>
      <c r="Q71" s="6" t="str">
        <f>IF(AE62="","",AE62)</f>
        <v/>
      </c>
      <c r="R71" s="5" t="str">
        <f t="shared" si="8"/>
        <v/>
      </c>
      <c r="S71" s="4" t="str">
        <f>IF(AC62="","",AC62)</f>
        <v/>
      </c>
      <c r="T71" s="530" t="str">
        <f>IF(AD62="","",AD62)</f>
        <v/>
      </c>
      <c r="U71" s="6" t="str">
        <f>IF(AE65="","",AE65)</f>
        <v/>
      </c>
      <c r="V71" s="5" t="str">
        <f t="shared" si="9"/>
        <v/>
      </c>
      <c r="W71" s="4" t="str">
        <f>IF(AC65="","",AC65)</f>
        <v/>
      </c>
      <c r="X71" s="530" t="str">
        <f>IF(AH62="","",AH62)</f>
        <v>勝</v>
      </c>
      <c r="Y71" s="6" t="str">
        <f>IF(AE68="","",AE68)</f>
        <v/>
      </c>
      <c r="Z71" s="5" t="str">
        <f>IF(Y71="","","-")</f>
        <v/>
      </c>
      <c r="AA71" s="4" t="str">
        <f>IF(AC68="","",AC68)</f>
        <v/>
      </c>
      <c r="AB71" s="530" t="str">
        <f>IF(AL62="","",AL62)</f>
        <v/>
      </c>
      <c r="AC71" s="531"/>
      <c r="AD71" s="532"/>
      <c r="AE71" s="532"/>
      <c r="AF71" s="533"/>
      <c r="AG71" s="3">
        <f>AL70</f>
        <v>3</v>
      </c>
      <c r="AH71" s="2" t="s">
        <v>10</v>
      </c>
      <c r="AI71" s="2">
        <f>AM70</f>
        <v>3</v>
      </c>
      <c r="AJ71" s="1" t="s">
        <v>7</v>
      </c>
      <c r="AK71" s="162"/>
      <c r="AL71" s="215"/>
      <c r="AM71" s="216"/>
      <c r="AN71" s="217"/>
      <c r="AO71" s="218"/>
      <c r="AP71" s="219"/>
      <c r="AQ71" s="216"/>
      <c r="AR71" s="216"/>
      <c r="AS71" s="219"/>
      <c r="AT71" s="206"/>
      <c r="AU71" s="206"/>
      <c r="AV71" s="257"/>
      <c r="AW71" s="274"/>
      <c r="AY71" s="257"/>
    </row>
    <row r="72" spans="1:78" ht="10.95" customHeight="1" x14ac:dyDescent="0.2">
      <c r="AC72" s="119"/>
      <c r="AD72" s="119"/>
      <c r="AE72" s="119"/>
      <c r="AF72" s="118"/>
      <c r="AG72" s="118"/>
      <c r="AH72" s="118"/>
      <c r="AI72" s="118"/>
      <c r="AJ72" s="257"/>
      <c r="AK72" s="258"/>
      <c r="AL72" s="257"/>
      <c r="AM72" s="257"/>
      <c r="AN72" s="257"/>
      <c r="AO72" s="258"/>
      <c r="AP72" s="257"/>
      <c r="AQ72" s="257"/>
      <c r="AR72" s="274"/>
      <c r="AS72" s="258"/>
      <c r="AT72" s="257"/>
      <c r="AU72" s="257"/>
      <c r="AV72" s="257"/>
      <c r="AW72" s="274"/>
      <c r="AY72" s="257"/>
    </row>
    <row r="73" spans="1:78" ht="10.95" customHeight="1" thickBot="1" x14ac:dyDescent="0.25">
      <c r="C73" s="119"/>
      <c r="D73" s="118"/>
      <c r="E73" s="117"/>
      <c r="F73" s="133"/>
      <c r="G73" s="117"/>
      <c r="H73" s="117"/>
      <c r="I73" s="117"/>
      <c r="J73" s="133"/>
      <c r="K73" s="117"/>
      <c r="L73" s="117"/>
      <c r="M73" s="117"/>
      <c r="N73" s="133"/>
      <c r="O73" s="117"/>
      <c r="P73" s="117"/>
      <c r="Q73" s="117"/>
      <c r="R73" s="117"/>
      <c r="S73" s="117"/>
      <c r="T73" s="117"/>
      <c r="U73" s="107"/>
      <c r="V73" s="107"/>
      <c r="W73" s="107"/>
      <c r="X73" s="107"/>
      <c r="Y73" s="132"/>
      <c r="Z73" s="132"/>
      <c r="AA73" s="132"/>
      <c r="AB73" s="132"/>
      <c r="AC73" s="107"/>
      <c r="AD73" s="107"/>
      <c r="AE73" s="107"/>
    </row>
    <row r="74" spans="1:78" ht="10.95" customHeight="1" x14ac:dyDescent="0.2">
      <c r="A74" s="120"/>
      <c r="B74" s="120"/>
      <c r="C74" s="129"/>
      <c r="D74" s="128"/>
      <c r="E74" s="128"/>
      <c r="F74" s="128"/>
      <c r="G74" s="128"/>
      <c r="H74" s="128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6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</row>
    <row r="75" spans="1:78" ht="30" x14ac:dyDescent="0.2">
      <c r="B75" s="105"/>
      <c r="C75" s="453" t="s">
        <v>180</v>
      </c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109"/>
      <c r="R75" s="109"/>
      <c r="S75" s="109"/>
      <c r="T75" s="109"/>
      <c r="U75" s="116" t="s">
        <v>48</v>
      </c>
      <c r="V75" s="109"/>
      <c r="W75" s="109"/>
      <c r="X75" s="109"/>
      <c r="Y75" s="105"/>
      <c r="Z75" s="105"/>
      <c r="AA75" s="105"/>
      <c r="AB75" s="105"/>
      <c r="AC75" s="105"/>
      <c r="AD75" s="105"/>
      <c r="AE75" s="105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7"/>
      <c r="BG75" s="107"/>
    </row>
    <row r="76" spans="1:78" ht="5.0999999999999996" customHeight="1" thickBot="1" x14ac:dyDescent="0.25">
      <c r="C76" s="111"/>
      <c r="D76" s="115"/>
      <c r="E76" s="115"/>
      <c r="F76" s="115"/>
      <c r="G76" s="115"/>
      <c r="H76" s="115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3"/>
      <c r="T76" s="113"/>
      <c r="U76" s="113"/>
      <c r="V76" s="113"/>
      <c r="W76" s="113"/>
      <c r="X76" s="112"/>
      <c r="Y76" s="111"/>
      <c r="Z76" s="111"/>
      <c r="AA76" s="111"/>
      <c r="AB76" s="111"/>
      <c r="AV76" s="105"/>
      <c r="AW76" s="105"/>
      <c r="AX76" s="107"/>
      <c r="AY76" s="107"/>
      <c r="AZ76" s="105"/>
      <c r="BA76" s="105"/>
      <c r="BB76" s="105"/>
      <c r="BC76" s="105"/>
      <c r="BR76" s="104"/>
      <c r="BS76" s="104"/>
      <c r="BT76" s="104"/>
      <c r="BU76" s="104"/>
      <c r="BV76" s="104"/>
      <c r="BW76" s="104"/>
      <c r="BX76" s="104"/>
      <c r="BY76" s="104"/>
    </row>
    <row r="77" spans="1:78" ht="10.95" customHeight="1" x14ac:dyDescent="0.15">
      <c r="C77" s="454" t="s">
        <v>13</v>
      </c>
      <c r="D77" s="455"/>
      <c r="E77" s="394" t="str">
        <f>C79</f>
        <v>大西右恭</v>
      </c>
      <c r="F77" s="395"/>
      <c r="G77" s="395"/>
      <c r="H77" s="396"/>
      <c r="I77" s="397" t="str">
        <f>C82</f>
        <v>吉田浩彬</v>
      </c>
      <c r="J77" s="395"/>
      <c r="K77" s="395"/>
      <c r="L77" s="396"/>
      <c r="M77" s="397" t="str">
        <f>C85</f>
        <v>長野祐也</v>
      </c>
      <c r="N77" s="395"/>
      <c r="O77" s="395"/>
      <c r="P77" s="396"/>
      <c r="Q77" s="397" t="str">
        <f>C88</f>
        <v>山内智世</v>
      </c>
      <c r="R77" s="395"/>
      <c r="S77" s="395"/>
      <c r="T77" s="398"/>
      <c r="U77" s="493" t="s">
        <v>1</v>
      </c>
      <c r="V77" s="494"/>
      <c r="W77" s="494"/>
      <c r="X77" s="495"/>
      <c r="Y77" s="162"/>
      <c r="Z77" s="496" t="s">
        <v>3</v>
      </c>
      <c r="AA77" s="497"/>
      <c r="AB77" s="496" t="s">
        <v>4</v>
      </c>
      <c r="AC77" s="498"/>
      <c r="AD77" s="497"/>
      <c r="AE77" s="499" t="s">
        <v>5</v>
      </c>
      <c r="AF77" s="500"/>
      <c r="AG77" s="501"/>
      <c r="AH77" s="162"/>
      <c r="AI77" s="162"/>
      <c r="AK77" s="388" t="s">
        <v>170</v>
      </c>
      <c r="AL77" s="389"/>
      <c r="AM77" s="389"/>
      <c r="AN77" s="389"/>
      <c r="AO77" s="389"/>
      <c r="AP77" s="389"/>
      <c r="AQ77" s="389"/>
      <c r="AR77" s="389"/>
      <c r="AS77" s="389"/>
      <c r="AT77" s="389"/>
      <c r="AU77" s="390"/>
      <c r="AV77" s="394" t="str">
        <f>AK79</f>
        <v>川上俊満</v>
      </c>
      <c r="AW77" s="395"/>
      <c r="AX77" s="395"/>
      <c r="AY77" s="396"/>
      <c r="AZ77" s="397" t="str">
        <f>AK82</f>
        <v>大西政義</v>
      </c>
      <c r="BA77" s="395"/>
      <c r="BB77" s="395"/>
      <c r="BC77" s="396"/>
      <c r="BD77" s="397" t="str">
        <f>AK85</f>
        <v>内藤颯太</v>
      </c>
      <c r="BE77" s="395"/>
      <c r="BF77" s="395"/>
      <c r="BG77" s="396"/>
      <c r="BH77" s="397" t="str">
        <f>AK88</f>
        <v>長原芽美</v>
      </c>
      <c r="BI77" s="395"/>
      <c r="BJ77" s="395"/>
      <c r="BK77" s="398"/>
      <c r="BL77" s="493" t="s">
        <v>1</v>
      </c>
      <c r="BM77" s="494"/>
      <c r="BN77" s="494"/>
      <c r="BO77" s="495"/>
      <c r="BP77" s="162"/>
      <c r="BQ77" s="496" t="s">
        <v>3</v>
      </c>
      <c r="BR77" s="497"/>
      <c r="BS77" s="496" t="s">
        <v>4</v>
      </c>
      <c r="BT77" s="498"/>
      <c r="BU77" s="497"/>
      <c r="BV77" s="499" t="s">
        <v>5</v>
      </c>
      <c r="BW77" s="500"/>
      <c r="BX77" s="501"/>
      <c r="BY77" s="162"/>
      <c r="BZ77" s="162"/>
    </row>
    <row r="78" spans="1:78" ht="10.95" customHeight="1" thickBot="1" x14ac:dyDescent="0.2">
      <c r="C78" s="456"/>
      <c r="D78" s="457"/>
      <c r="E78" s="399" t="str">
        <f>C80</f>
        <v>眞鍋頼斗</v>
      </c>
      <c r="F78" s="372"/>
      <c r="G78" s="372"/>
      <c r="H78" s="373"/>
      <c r="I78" s="371" t="str">
        <f>C83</f>
        <v>安藤凌</v>
      </c>
      <c r="J78" s="372"/>
      <c r="K78" s="372"/>
      <c r="L78" s="373"/>
      <c r="M78" s="371" t="str">
        <f>C86</f>
        <v>柚山治</v>
      </c>
      <c r="N78" s="372"/>
      <c r="O78" s="372"/>
      <c r="P78" s="373"/>
      <c r="Q78" s="371" t="str">
        <f>C89</f>
        <v>近藤慎之介</v>
      </c>
      <c r="R78" s="372"/>
      <c r="S78" s="372"/>
      <c r="T78" s="374"/>
      <c r="U78" s="466" t="s">
        <v>2</v>
      </c>
      <c r="V78" s="467"/>
      <c r="W78" s="467"/>
      <c r="X78" s="468"/>
      <c r="Y78" s="162"/>
      <c r="Z78" s="167" t="s">
        <v>6</v>
      </c>
      <c r="AA78" s="168" t="s">
        <v>7</v>
      </c>
      <c r="AB78" s="167" t="s">
        <v>21</v>
      </c>
      <c r="AC78" s="168" t="s">
        <v>8</v>
      </c>
      <c r="AD78" s="169" t="s">
        <v>9</v>
      </c>
      <c r="AE78" s="168" t="s">
        <v>21</v>
      </c>
      <c r="AF78" s="168" t="s">
        <v>8</v>
      </c>
      <c r="AG78" s="169" t="s">
        <v>9</v>
      </c>
      <c r="AH78" s="162"/>
      <c r="AI78" s="162"/>
      <c r="AK78" s="391"/>
      <c r="AL78" s="392"/>
      <c r="AM78" s="392"/>
      <c r="AN78" s="392"/>
      <c r="AO78" s="392"/>
      <c r="AP78" s="392"/>
      <c r="AQ78" s="392"/>
      <c r="AR78" s="392"/>
      <c r="AS78" s="392"/>
      <c r="AT78" s="392"/>
      <c r="AU78" s="393"/>
      <c r="AV78" s="399" t="str">
        <f>AK80</f>
        <v>尾﨑葉太</v>
      </c>
      <c r="AW78" s="372"/>
      <c r="AX78" s="372"/>
      <c r="AY78" s="373"/>
      <c r="AZ78" s="371" t="str">
        <f>AK83</f>
        <v>大西悠翔</v>
      </c>
      <c r="BA78" s="372"/>
      <c r="BB78" s="372"/>
      <c r="BC78" s="373"/>
      <c r="BD78" s="371" t="str">
        <f>AK86</f>
        <v>藤田虹星</v>
      </c>
      <c r="BE78" s="372"/>
      <c r="BF78" s="372"/>
      <c r="BG78" s="373"/>
      <c r="BH78" s="371" t="str">
        <f>AK89</f>
        <v>髙橋善子</v>
      </c>
      <c r="BI78" s="372"/>
      <c r="BJ78" s="372"/>
      <c r="BK78" s="374"/>
      <c r="BL78" s="466" t="s">
        <v>2</v>
      </c>
      <c r="BM78" s="467"/>
      <c r="BN78" s="467"/>
      <c r="BO78" s="468"/>
      <c r="BP78" s="162"/>
      <c r="BQ78" s="167" t="s">
        <v>6</v>
      </c>
      <c r="BR78" s="168" t="s">
        <v>7</v>
      </c>
      <c r="BS78" s="167" t="s">
        <v>21</v>
      </c>
      <c r="BT78" s="168" t="s">
        <v>8</v>
      </c>
      <c r="BU78" s="169" t="s">
        <v>9</v>
      </c>
      <c r="BV78" s="168" t="s">
        <v>21</v>
      </c>
      <c r="BW78" s="168" t="s">
        <v>8</v>
      </c>
      <c r="BX78" s="169" t="s">
        <v>9</v>
      </c>
      <c r="BY78" s="162"/>
      <c r="BZ78" s="162"/>
    </row>
    <row r="79" spans="1:78" ht="10.95" customHeight="1" x14ac:dyDescent="0.15">
      <c r="C79" s="87" t="s">
        <v>60</v>
      </c>
      <c r="D79" s="82" t="s">
        <v>90</v>
      </c>
      <c r="E79" s="375"/>
      <c r="F79" s="376"/>
      <c r="G79" s="376"/>
      <c r="H79" s="377"/>
      <c r="I79" s="157">
        <v>7</v>
      </c>
      <c r="J79" s="40" t="str">
        <f>IF(I79="","","-")</f>
        <v>-</v>
      </c>
      <c r="K79" s="46">
        <v>21</v>
      </c>
      <c r="L79" s="366" t="str">
        <f>IF(I79&lt;&gt;"",IF(I79&gt;K79,IF(I80&gt;K80,"○",IF(I81&gt;K81,"○","×")),IF(I80&gt;K80,IF(I81&gt;K81,"○","×"),"×")),"")</f>
        <v>×</v>
      </c>
      <c r="M79" s="20">
        <v>11</v>
      </c>
      <c r="N79" s="54" t="str">
        <f t="shared" ref="N79:N84" si="10">IF(M79="","","-")</f>
        <v>-</v>
      </c>
      <c r="O79" s="53">
        <v>21</v>
      </c>
      <c r="P79" s="366" t="str">
        <f>IF(M79&lt;&gt;"",IF(M79&gt;O79,IF(M80&gt;O80,"○",IF(M81&gt;O81,"○","×")),IF(M80&gt;O80,IF(M81&gt;O81,"○","×"),"×")),"")</f>
        <v>×</v>
      </c>
      <c r="Q79" s="56">
        <v>21</v>
      </c>
      <c r="R79" s="54" t="str">
        <f t="shared" ref="R79:R87" si="11">IF(Q79="","","-")</f>
        <v>-</v>
      </c>
      <c r="S79" s="46">
        <v>16</v>
      </c>
      <c r="T79" s="369" t="str">
        <f>IF(Q79&lt;&gt;"",IF(Q79&gt;S79,IF(Q80&gt;S80,"○",IF(Q81&gt;S81,"○","×")),IF(Q80&gt;S80,IF(Q81&gt;S81,"○","×"),"×")),"")</f>
        <v>○</v>
      </c>
      <c r="U79" s="419">
        <f>RANK(AH80,AH80:AH89)</f>
        <v>3</v>
      </c>
      <c r="V79" s="420"/>
      <c r="W79" s="420"/>
      <c r="X79" s="421"/>
      <c r="Y79" s="162"/>
      <c r="Z79" s="179"/>
      <c r="AA79" s="90"/>
      <c r="AB79" s="172"/>
      <c r="AC79" s="173"/>
      <c r="AD79" s="174"/>
      <c r="AE79" s="90"/>
      <c r="AF79" s="90"/>
      <c r="AG79" s="180"/>
      <c r="AH79" s="162"/>
      <c r="AI79" s="162"/>
      <c r="AK79" s="384" t="s">
        <v>187</v>
      </c>
      <c r="AL79" s="385"/>
      <c r="AM79" s="385"/>
      <c r="AN79" s="385"/>
      <c r="AO79" s="385"/>
      <c r="AP79" s="386" t="s">
        <v>69</v>
      </c>
      <c r="AQ79" s="386"/>
      <c r="AR79" s="386"/>
      <c r="AS79" s="386"/>
      <c r="AT79" s="386"/>
      <c r="AU79" s="387"/>
      <c r="AV79" s="375"/>
      <c r="AW79" s="376"/>
      <c r="AX79" s="376"/>
      <c r="AY79" s="377"/>
      <c r="AZ79" s="157">
        <v>15</v>
      </c>
      <c r="BA79" s="40" t="str">
        <f>IF(AZ79="","","-")</f>
        <v>-</v>
      </c>
      <c r="BB79" s="46">
        <v>21</v>
      </c>
      <c r="BC79" s="366" t="str">
        <f>IF(AZ79&lt;&gt;"",IF(AZ79&gt;BB79,IF(AZ80&gt;BB80,"○",IF(AZ81&gt;BB81,"○","×")),IF(AZ80&gt;BB80,IF(AZ81&gt;BB81,"○","×"),"×")),"")</f>
        <v>×</v>
      </c>
      <c r="BD79" s="20">
        <v>23</v>
      </c>
      <c r="BE79" s="54" t="str">
        <f t="shared" ref="BE79:BE84" si="12">IF(BD79="","","-")</f>
        <v>-</v>
      </c>
      <c r="BF79" s="53">
        <v>21</v>
      </c>
      <c r="BG79" s="366" t="str">
        <f>IF(BD79&lt;&gt;"",IF(BD79&gt;BF79,IF(BD80&gt;BF80,"○",IF(BD81&gt;BF81,"○","×")),IF(BD80&gt;BF80,IF(BD81&gt;BF81,"○","×"),"×")),"")</f>
        <v>○</v>
      </c>
      <c r="BH79" s="56">
        <v>17</v>
      </c>
      <c r="BI79" s="54" t="str">
        <f t="shared" ref="BI79:BI87" si="13">IF(BH79="","","-")</f>
        <v>-</v>
      </c>
      <c r="BJ79" s="46">
        <v>21</v>
      </c>
      <c r="BK79" s="369" t="str">
        <f>IF(BH79&lt;&gt;"",IF(BH79&gt;BJ79,IF(BH80&gt;BJ80,"○",IF(BH81&gt;BJ81,"○","×")),IF(BH80&gt;BJ80,IF(BH81&gt;BJ81,"○","×"),"×")),"")</f>
        <v>×</v>
      </c>
      <c r="BL79" s="419">
        <f>RANK(BY80,BY80:BY89)</f>
        <v>3</v>
      </c>
      <c r="BM79" s="420"/>
      <c r="BN79" s="420"/>
      <c r="BO79" s="421"/>
      <c r="BP79" s="162"/>
      <c r="BQ79" s="179"/>
      <c r="BR79" s="90"/>
      <c r="BS79" s="172"/>
      <c r="BT79" s="173"/>
      <c r="BU79" s="174"/>
      <c r="BV79" s="90"/>
      <c r="BW79" s="90"/>
      <c r="BX79" s="180"/>
      <c r="BY79" s="162"/>
      <c r="BZ79" s="162"/>
    </row>
    <row r="80" spans="1:78" ht="10.95" customHeight="1" x14ac:dyDescent="0.15">
      <c r="C80" s="87" t="s">
        <v>89</v>
      </c>
      <c r="D80" s="261" t="s">
        <v>90</v>
      </c>
      <c r="E80" s="378"/>
      <c r="F80" s="379"/>
      <c r="G80" s="379"/>
      <c r="H80" s="380"/>
      <c r="I80" s="20">
        <v>19</v>
      </c>
      <c r="J80" s="40" t="str">
        <f>IF(I80="","","-")</f>
        <v>-</v>
      </c>
      <c r="K80" s="52">
        <v>21</v>
      </c>
      <c r="L80" s="367"/>
      <c r="M80" s="20">
        <v>22</v>
      </c>
      <c r="N80" s="40" t="str">
        <f t="shared" si="10"/>
        <v>-</v>
      </c>
      <c r="O80" s="46">
        <v>24</v>
      </c>
      <c r="P80" s="367"/>
      <c r="Q80" s="20">
        <v>21</v>
      </c>
      <c r="R80" s="40" t="str">
        <f t="shared" si="11"/>
        <v>-</v>
      </c>
      <c r="S80" s="46">
        <v>11</v>
      </c>
      <c r="T80" s="370"/>
      <c r="U80" s="422"/>
      <c r="V80" s="423"/>
      <c r="W80" s="423"/>
      <c r="X80" s="424"/>
      <c r="Y80" s="162"/>
      <c r="Z80" s="179">
        <f>COUNTIF(E79:T81,"○")</f>
        <v>1</v>
      </c>
      <c r="AA80" s="90">
        <f>COUNTIF(E79:T81,"×")</f>
        <v>2</v>
      </c>
      <c r="AB80" s="176">
        <f>(IF((E79&gt;G79),1,0))+(IF((E80&gt;G80),1,0))+(IF((E81&gt;G81),1,0))+(IF((I79&gt;K79),1,0))+(IF((I80&gt;K80),1,0))+(IF((I81&gt;K81),1,0))+(IF((M79&gt;O79),1,0))+(IF((M80&gt;O80),1,0))+(IF((M81&gt;O81),1,0))+(IF((Q79&gt;S79),1,0))+(IF((Q80&gt;S80),1,0))+(IF((Q81&gt;S81),1,0))</f>
        <v>2</v>
      </c>
      <c r="AC80" s="177">
        <f>(IF((E79&lt;G79),1,0))+(IF((E80&lt;G80),1,0))+(IF((E81&lt;G81),1,0))+(IF((I79&lt;K79),1,0))+(IF((I80&lt;K80),1,0))+(IF((I81&lt;K81),1,0))+(IF((M79&lt;O79),1,0))+(IF((M80&lt;O80),1,0))+(IF((M81&lt;O81),1,0))+(IF((Q79&lt;S79),1,0))+(IF((Q80&lt;S80),1,0))+(IF((Q81&lt;S81),1,0))</f>
        <v>4</v>
      </c>
      <c r="AD80" s="178">
        <f>AB80-AC80</f>
        <v>-2</v>
      </c>
      <c r="AE80" s="90">
        <f>SUM(E79:E81,I79:I81,M79:M81,Q79:Q81)</f>
        <v>101</v>
      </c>
      <c r="AF80" s="90">
        <f>SUM(G79:G81,K79:K81,O79:O81,S79:S81)</f>
        <v>114</v>
      </c>
      <c r="AG80" s="180">
        <f>AE80-AF80</f>
        <v>-13</v>
      </c>
      <c r="AH80" s="425">
        <f>(Z80-AA80)*1000+(AD80)*100+AG80</f>
        <v>-1213</v>
      </c>
      <c r="AI80" s="426"/>
      <c r="AK80" s="405" t="s">
        <v>188</v>
      </c>
      <c r="AL80" s="406"/>
      <c r="AM80" s="406"/>
      <c r="AN80" s="406"/>
      <c r="AO80" s="406"/>
      <c r="AP80" s="407" t="s">
        <v>69</v>
      </c>
      <c r="AQ80" s="407"/>
      <c r="AR80" s="407"/>
      <c r="AS80" s="407"/>
      <c r="AT80" s="407"/>
      <c r="AU80" s="408"/>
      <c r="AV80" s="378"/>
      <c r="AW80" s="379"/>
      <c r="AX80" s="379"/>
      <c r="AY80" s="380"/>
      <c r="AZ80" s="20">
        <v>14</v>
      </c>
      <c r="BA80" s="40" t="str">
        <f>IF(AZ80="","","-")</f>
        <v>-</v>
      </c>
      <c r="BB80" s="52">
        <v>21</v>
      </c>
      <c r="BC80" s="367"/>
      <c r="BD80" s="20">
        <v>21</v>
      </c>
      <c r="BE80" s="40" t="str">
        <f t="shared" si="12"/>
        <v>-</v>
      </c>
      <c r="BF80" s="46">
        <v>16</v>
      </c>
      <c r="BG80" s="367"/>
      <c r="BH80" s="20">
        <v>12</v>
      </c>
      <c r="BI80" s="40" t="str">
        <f t="shared" si="13"/>
        <v>-</v>
      </c>
      <c r="BJ80" s="46">
        <v>21</v>
      </c>
      <c r="BK80" s="370"/>
      <c r="BL80" s="422"/>
      <c r="BM80" s="423"/>
      <c r="BN80" s="423"/>
      <c r="BO80" s="424"/>
      <c r="BP80" s="162"/>
      <c r="BQ80" s="179">
        <f>COUNTIF(AV79:BK81,"○")</f>
        <v>1</v>
      </c>
      <c r="BR80" s="90">
        <f>COUNTIF(AV79:BK81,"×")</f>
        <v>2</v>
      </c>
      <c r="BS80" s="176">
        <f>(IF((AV79&gt;AX79),1,0))+(IF((AV80&gt;AX80),1,0))+(IF((AV81&gt;AX81),1,0))+(IF((AZ79&gt;BB79),1,0))+(IF((AZ80&gt;BB80),1,0))+(IF((AZ81&gt;BB81),1,0))+(IF((BD79&gt;BF79),1,0))+(IF((BD80&gt;BF80),1,0))+(IF((BD81&gt;BF81),1,0))+(IF((BH79&gt;BJ79),1,0))+(IF((BH80&gt;BJ80),1,0))+(IF((BH81&gt;BJ81),1,0))</f>
        <v>2</v>
      </c>
      <c r="BT80" s="177">
        <f>(IF((AV79&lt;AX79),1,0))+(IF((AV80&lt;AX80),1,0))+(IF((AV81&lt;AX81),1,0))+(IF((AZ79&lt;BB79),1,0))+(IF((AZ80&lt;BB80),1,0))+(IF((AZ81&lt;BB81),1,0))+(IF((BD79&lt;BF79),1,0))+(IF((BD80&lt;BF80),1,0))+(IF((BD81&lt;BF81),1,0))+(IF((BH79&lt;BJ79),1,0))+(IF((BH80&lt;BJ80),1,0))+(IF((BH81&lt;BJ81),1,0))</f>
        <v>4</v>
      </c>
      <c r="BU80" s="178">
        <f>BS80-BT80</f>
        <v>-2</v>
      </c>
      <c r="BV80" s="90">
        <f>SUM(AV79:AV81,AZ79:AZ81,BD79:BD81,BH79:BH81)</f>
        <v>102</v>
      </c>
      <c r="BW80" s="90">
        <f>SUM(AX79:AX81,BB79:BB81,BF79:BF81,BJ79:BJ81)</f>
        <v>121</v>
      </c>
      <c r="BX80" s="180">
        <f>BV80-BW80</f>
        <v>-19</v>
      </c>
      <c r="BY80" s="425">
        <f>(BQ80-BR80)*1000+(BU80)*100+BX80</f>
        <v>-1219</v>
      </c>
      <c r="BZ80" s="426"/>
    </row>
    <row r="81" spans="2:78" ht="10.95" customHeight="1" thickBot="1" x14ac:dyDescent="0.2">
      <c r="C81" s="84"/>
      <c r="D81" s="146"/>
      <c r="E81" s="381"/>
      <c r="F81" s="382"/>
      <c r="G81" s="382"/>
      <c r="H81" s="383"/>
      <c r="I81" s="26"/>
      <c r="J81" s="40" t="str">
        <f>IF(I81="","","-")</f>
        <v/>
      </c>
      <c r="K81" s="48"/>
      <c r="L81" s="368"/>
      <c r="M81" s="26"/>
      <c r="N81" s="49" t="str">
        <f t="shared" si="10"/>
        <v/>
      </c>
      <c r="O81" s="48"/>
      <c r="P81" s="367"/>
      <c r="Q81" s="26"/>
      <c r="R81" s="49" t="str">
        <f t="shared" si="11"/>
        <v/>
      </c>
      <c r="S81" s="48"/>
      <c r="T81" s="370"/>
      <c r="U81" s="71">
        <f>Z80</f>
        <v>1</v>
      </c>
      <c r="V81" s="57" t="s">
        <v>10</v>
      </c>
      <c r="W81" s="57">
        <f>AA80</f>
        <v>2</v>
      </c>
      <c r="X81" s="72" t="s">
        <v>7</v>
      </c>
      <c r="Y81" s="162"/>
      <c r="Z81" s="179"/>
      <c r="AA81" s="90"/>
      <c r="AB81" s="179"/>
      <c r="AC81" s="90"/>
      <c r="AD81" s="180"/>
      <c r="AE81" s="90"/>
      <c r="AF81" s="90"/>
      <c r="AG81" s="180"/>
      <c r="AH81" s="158"/>
      <c r="AI81" s="159"/>
      <c r="AK81" s="241"/>
      <c r="AL81" s="275"/>
      <c r="AM81" s="275"/>
      <c r="AN81" s="275"/>
      <c r="AO81" s="275"/>
      <c r="AP81" s="276"/>
      <c r="AQ81" s="276"/>
      <c r="AR81" s="276"/>
      <c r="AS81" s="276"/>
      <c r="AT81" s="276"/>
      <c r="AU81" s="277"/>
      <c r="AV81" s="381"/>
      <c r="AW81" s="382"/>
      <c r="AX81" s="382"/>
      <c r="AY81" s="383"/>
      <c r="AZ81" s="26"/>
      <c r="BA81" s="40" t="str">
        <f>IF(AZ81="","","-")</f>
        <v/>
      </c>
      <c r="BB81" s="48"/>
      <c r="BC81" s="368"/>
      <c r="BD81" s="26"/>
      <c r="BE81" s="49" t="str">
        <f t="shared" si="12"/>
        <v/>
      </c>
      <c r="BF81" s="48"/>
      <c r="BG81" s="367"/>
      <c r="BH81" s="26"/>
      <c r="BI81" s="49" t="str">
        <f t="shared" si="13"/>
        <v/>
      </c>
      <c r="BJ81" s="48"/>
      <c r="BK81" s="370"/>
      <c r="BL81" s="71">
        <f>BQ80</f>
        <v>1</v>
      </c>
      <c r="BM81" s="57" t="s">
        <v>10</v>
      </c>
      <c r="BN81" s="57">
        <f>BR80</f>
        <v>2</v>
      </c>
      <c r="BO81" s="72" t="s">
        <v>7</v>
      </c>
      <c r="BP81" s="162"/>
      <c r="BQ81" s="179"/>
      <c r="BR81" s="90"/>
      <c r="BS81" s="179"/>
      <c r="BT81" s="90"/>
      <c r="BU81" s="180"/>
      <c r="BV81" s="90"/>
      <c r="BW81" s="90"/>
      <c r="BX81" s="180"/>
      <c r="BY81" s="158"/>
      <c r="BZ81" s="159"/>
    </row>
    <row r="82" spans="2:78" ht="10.95" customHeight="1" x14ac:dyDescent="0.15">
      <c r="C82" s="87" t="s">
        <v>179</v>
      </c>
      <c r="D82" s="242" t="s">
        <v>30</v>
      </c>
      <c r="E82" s="42">
        <f>IF(K79="","",K79)</f>
        <v>21</v>
      </c>
      <c r="F82" s="40" t="str">
        <f t="shared" ref="F82:F90" si="14">IF(E82="","","-")</f>
        <v>-</v>
      </c>
      <c r="G82" s="154">
        <f>IF(I79="","",I79)</f>
        <v>7</v>
      </c>
      <c r="H82" s="409" t="str">
        <f>IF(L79="","",IF(L79="○","×",IF(L79="×","○")))</f>
        <v>○</v>
      </c>
      <c r="I82" s="400"/>
      <c r="J82" s="401"/>
      <c r="K82" s="401"/>
      <c r="L82" s="402"/>
      <c r="M82" s="20">
        <v>21</v>
      </c>
      <c r="N82" s="40" t="str">
        <f t="shared" si="10"/>
        <v>-</v>
      </c>
      <c r="O82" s="46">
        <v>17</v>
      </c>
      <c r="P82" s="416" t="str">
        <f>IF(M82&lt;&gt;"",IF(M82&gt;O82,IF(M83&gt;O83,"○",IF(M84&gt;O84,"○","×")),IF(M83&gt;O83,IF(M84&gt;O84,"○","×"),"×")),"")</f>
        <v>○</v>
      </c>
      <c r="Q82" s="20">
        <v>21</v>
      </c>
      <c r="R82" s="40" t="str">
        <f t="shared" si="11"/>
        <v>-</v>
      </c>
      <c r="S82" s="46">
        <v>11</v>
      </c>
      <c r="T82" s="417" t="str">
        <f>IF(Q82&lt;&gt;"",IF(Q82&gt;S82,IF(Q83&gt;S83,"○",IF(Q84&gt;S84,"○","×")),IF(Q83&gt;S83,IF(Q84&gt;S84,"○","×"),"×")),"")</f>
        <v>○</v>
      </c>
      <c r="U82" s="419">
        <f>RANK(AH83,AH80:AH89)</f>
        <v>1</v>
      </c>
      <c r="V82" s="420"/>
      <c r="W82" s="420"/>
      <c r="X82" s="421"/>
      <c r="Y82" s="162"/>
      <c r="Z82" s="172"/>
      <c r="AA82" s="173"/>
      <c r="AB82" s="172"/>
      <c r="AC82" s="173"/>
      <c r="AD82" s="174"/>
      <c r="AE82" s="173"/>
      <c r="AF82" s="173"/>
      <c r="AG82" s="174"/>
      <c r="AH82" s="158"/>
      <c r="AI82" s="159"/>
      <c r="AK82" s="412" t="s">
        <v>166</v>
      </c>
      <c r="AL82" s="413"/>
      <c r="AM82" s="413"/>
      <c r="AN82" s="413"/>
      <c r="AO82" s="413"/>
      <c r="AP82" s="414" t="s">
        <v>189</v>
      </c>
      <c r="AQ82" s="414"/>
      <c r="AR82" s="414"/>
      <c r="AS82" s="414"/>
      <c r="AT82" s="414"/>
      <c r="AU82" s="415"/>
      <c r="AV82" s="42">
        <f>IF(BB79="","",BB79)</f>
        <v>21</v>
      </c>
      <c r="AW82" s="40" t="str">
        <f t="shared" ref="AW82:AW90" si="15">IF(AV82="","","-")</f>
        <v>-</v>
      </c>
      <c r="AX82" s="154">
        <f>IF(AZ79="","",AZ79)</f>
        <v>15</v>
      </c>
      <c r="AY82" s="409" t="str">
        <f>IF(BC79="","",IF(BC79="○","×",IF(BC79="×","○")))</f>
        <v>○</v>
      </c>
      <c r="AZ82" s="400"/>
      <c r="BA82" s="401"/>
      <c r="BB82" s="401"/>
      <c r="BC82" s="402"/>
      <c r="BD82" s="20">
        <v>21</v>
      </c>
      <c r="BE82" s="40" t="str">
        <f t="shared" si="12"/>
        <v>-</v>
      </c>
      <c r="BF82" s="46">
        <v>14</v>
      </c>
      <c r="BG82" s="416" t="str">
        <f>IF(BD82&lt;&gt;"",IF(BD82&gt;BF82,IF(BD83&gt;BF83,"○",IF(BD84&gt;BF84,"○","×")),IF(BD83&gt;BF83,IF(BD84&gt;BF84,"○","×"),"×")),"")</f>
        <v>○</v>
      </c>
      <c r="BH82" s="20">
        <v>17</v>
      </c>
      <c r="BI82" s="40" t="str">
        <f t="shared" si="13"/>
        <v>-</v>
      </c>
      <c r="BJ82" s="46">
        <v>21</v>
      </c>
      <c r="BK82" s="417" t="str">
        <f>IF(BH82&lt;&gt;"",IF(BH82&gt;BJ82,IF(BH83&gt;BJ83,"○",IF(BH84&gt;BJ84,"○","×")),IF(BH83&gt;BJ83,IF(BH84&gt;BJ84,"○","×"),"×")),"")</f>
        <v>×</v>
      </c>
      <c r="BL82" s="419">
        <f>RANK(BY83,BY80:BY89)</f>
        <v>2</v>
      </c>
      <c r="BM82" s="420"/>
      <c r="BN82" s="420"/>
      <c r="BO82" s="421"/>
      <c r="BP82" s="162"/>
      <c r="BQ82" s="172"/>
      <c r="BR82" s="173"/>
      <c r="BS82" s="172"/>
      <c r="BT82" s="173"/>
      <c r="BU82" s="174"/>
      <c r="BV82" s="173"/>
      <c r="BW82" s="173"/>
      <c r="BX82" s="174"/>
      <c r="BY82" s="158"/>
      <c r="BZ82" s="159"/>
    </row>
    <row r="83" spans="2:78" ht="10.95" customHeight="1" x14ac:dyDescent="0.15">
      <c r="C83" s="87" t="s">
        <v>45</v>
      </c>
      <c r="D83" s="82" t="s">
        <v>30</v>
      </c>
      <c r="E83" s="42">
        <f>IF(K80="","",K80)</f>
        <v>21</v>
      </c>
      <c r="F83" s="40" t="str">
        <f t="shared" si="14"/>
        <v>-</v>
      </c>
      <c r="G83" s="154">
        <f>IF(I80="","",I80)</f>
        <v>19</v>
      </c>
      <c r="H83" s="410" t="str">
        <f>IF(J80="","",J80)</f>
        <v>-</v>
      </c>
      <c r="I83" s="403"/>
      <c r="J83" s="379"/>
      <c r="K83" s="379"/>
      <c r="L83" s="380"/>
      <c r="M83" s="20">
        <v>21</v>
      </c>
      <c r="N83" s="40" t="str">
        <f t="shared" si="10"/>
        <v>-</v>
      </c>
      <c r="O83" s="46">
        <v>19</v>
      </c>
      <c r="P83" s="367"/>
      <c r="Q83" s="20">
        <v>21</v>
      </c>
      <c r="R83" s="40" t="str">
        <f t="shared" si="11"/>
        <v>-</v>
      </c>
      <c r="S83" s="46">
        <v>11</v>
      </c>
      <c r="T83" s="370"/>
      <c r="U83" s="422"/>
      <c r="V83" s="423"/>
      <c r="W83" s="423"/>
      <c r="X83" s="424"/>
      <c r="Y83" s="162"/>
      <c r="Z83" s="179">
        <f>COUNTIF(E82:T84,"○")</f>
        <v>3</v>
      </c>
      <c r="AA83" s="90">
        <f>COUNTIF(E82:T84,"×")</f>
        <v>0</v>
      </c>
      <c r="AB83" s="176">
        <f>(IF((E82&gt;G82),1,0))+(IF((E83&gt;G83),1,0))+(IF((E84&gt;G84),1,0))+(IF((I82&gt;K82),1,0))+(IF((I83&gt;K83),1,0))+(IF((I84&gt;K84),1,0))+(IF((M82&gt;O82),1,0))+(IF((M83&gt;O83),1,0))+(IF((M84&gt;O84),1,0))+(IF((Q82&gt;S82),1,0))+(IF((Q83&gt;S83),1,0))+(IF((Q84&gt;S84),1,0))</f>
        <v>6</v>
      </c>
      <c r="AC83" s="177">
        <f>(IF((E82&lt;G82),1,0))+(IF((E83&lt;G83),1,0))+(IF((E84&lt;G84),1,0))+(IF((I82&lt;K82),1,0))+(IF((I83&lt;K83),1,0))+(IF((I84&lt;K84),1,0))+(IF((M82&lt;O82),1,0))+(IF((M83&lt;O83),1,0))+(IF((M84&lt;O84),1,0))+(IF((Q82&lt;S82),1,0))+(IF((Q83&lt;S83),1,0))+(IF((Q84&lt;S84),1,0))</f>
        <v>0</v>
      </c>
      <c r="AD83" s="178">
        <f>AB83-AC83</f>
        <v>6</v>
      </c>
      <c r="AE83" s="90">
        <f>SUM(E82:E84,I82:I84,M82:M84,Q82:Q84)</f>
        <v>126</v>
      </c>
      <c r="AF83" s="90">
        <f>SUM(G82:G84,K82:K84,O82:O84,S82:S84)</f>
        <v>84</v>
      </c>
      <c r="AG83" s="180">
        <f>AE83-AF83</f>
        <v>42</v>
      </c>
      <c r="AH83" s="425">
        <f>(Z83-AA83)*1000+(AD83)*100+AG83</f>
        <v>3642</v>
      </c>
      <c r="AI83" s="426"/>
      <c r="AK83" s="405" t="s">
        <v>167</v>
      </c>
      <c r="AL83" s="406"/>
      <c r="AM83" s="406"/>
      <c r="AN83" s="406"/>
      <c r="AO83" s="406"/>
      <c r="AP83" s="407" t="s">
        <v>189</v>
      </c>
      <c r="AQ83" s="407"/>
      <c r="AR83" s="407"/>
      <c r="AS83" s="407"/>
      <c r="AT83" s="407"/>
      <c r="AU83" s="408"/>
      <c r="AV83" s="42">
        <f>IF(BB80="","",BB80)</f>
        <v>21</v>
      </c>
      <c r="AW83" s="40" t="str">
        <f t="shared" si="15"/>
        <v>-</v>
      </c>
      <c r="AX83" s="154">
        <f>IF(AZ80="","",AZ80)</f>
        <v>14</v>
      </c>
      <c r="AY83" s="410" t="str">
        <f>IF(BA80="","",BA80)</f>
        <v>-</v>
      </c>
      <c r="AZ83" s="403"/>
      <c r="BA83" s="379"/>
      <c r="BB83" s="379"/>
      <c r="BC83" s="380"/>
      <c r="BD83" s="20">
        <v>21</v>
      </c>
      <c r="BE83" s="40" t="str">
        <f t="shared" si="12"/>
        <v>-</v>
      </c>
      <c r="BF83" s="46">
        <v>10</v>
      </c>
      <c r="BG83" s="367"/>
      <c r="BH83" s="20">
        <v>16</v>
      </c>
      <c r="BI83" s="40" t="str">
        <f t="shared" si="13"/>
        <v>-</v>
      </c>
      <c r="BJ83" s="46">
        <v>21</v>
      </c>
      <c r="BK83" s="370"/>
      <c r="BL83" s="422"/>
      <c r="BM83" s="423"/>
      <c r="BN83" s="423"/>
      <c r="BO83" s="424"/>
      <c r="BP83" s="162"/>
      <c r="BQ83" s="179">
        <f>COUNTIF(AV82:BK84,"○")</f>
        <v>2</v>
      </c>
      <c r="BR83" s="90">
        <f>COUNTIF(AV82:BK84,"×")</f>
        <v>1</v>
      </c>
      <c r="BS83" s="176">
        <f>(IF((AV82&gt;AX82),1,0))+(IF((AV83&gt;AX83),1,0))+(IF((AV84&gt;AX84),1,0))+(IF((AZ82&gt;BB82),1,0))+(IF((AZ83&gt;BB83),1,0))+(IF((AZ84&gt;BB84),1,0))+(IF((BD82&gt;BF82),1,0))+(IF((BD83&gt;BF83),1,0))+(IF((BD84&gt;BF84),1,0))+(IF((BH82&gt;BJ82),1,0))+(IF((BH83&gt;BJ83),1,0))+(IF((BH84&gt;BJ84),1,0))</f>
        <v>4</v>
      </c>
      <c r="BT83" s="177">
        <f>(IF((AV82&lt;AX82),1,0))+(IF((AV83&lt;AX83),1,0))+(IF((AV84&lt;AX84),1,0))+(IF((AZ82&lt;BB82),1,0))+(IF((AZ83&lt;BB83),1,0))+(IF((AZ84&lt;BB84),1,0))+(IF((BD82&lt;BF82),1,0))+(IF((BD83&lt;BF83),1,0))+(IF((BD84&lt;BF84),1,0))+(IF((BH82&lt;BJ82),1,0))+(IF((BH83&lt;BJ83),1,0))+(IF((BH84&lt;BJ84),1,0))</f>
        <v>2</v>
      </c>
      <c r="BU83" s="178">
        <f>BS83-BT83</f>
        <v>2</v>
      </c>
      <c r="BV83" s="90">
        <f>SUM(AV82:AV84,AZ82:AZ84,BD82:BD84,BH82:BH84)</f>
        <v>117</v>
      </c>
      <c r="BW83" s="90">
        <f>SUM(AX82:AX84,BB82:BB84,BF82:BF84,BJ82:BJ84)</f>
        <v>95</v>
      </c>
      <c r="BX83" s="180">
        <f>BV83-BW83</f>
        <v>22</v>
      </c>
      <c r="BY83" s="425">
        <f>(BQ83-BR83)*1000+(BU83)*100+BX83</f>
        <v>1222</v>
      </c>
      <c r="BZ83" s="426"/>
    </row>
    <row r="84" spans="2:78" ht="10.95" customHeight="1" thickBot="1" x14ac:dyDescent="0.2">
      <c r="C84" s="84"/>
      <c r="D84" s="248"/>
      <c r="E84" s="51" t="str">
        <f>IF(K81="","",K81)</f>
        <v/>
      </c>
      <c r="F84" s="40" t="str">
        <f t="shared" si="14"/>
        <v/>
      </c>
      <c r="G84" s="50" t="str">
        <f>IF(I81="","",I81)</f>
        <v/>
      </c>
      <c r="H84" s="411" t="str">
        <f>IF(J81="","",J81)</f>
        <v/>
      </c>
      <c r="I84" s="404"/>
      <c r="J84" s="382"/>
      <c r="K84" s="382"/>
      <c r="L84" s="383"/>
      <c r="M84" s="26"/>
      <c r="N84" s="40" t="str">
        <f t="shared" si="10"/>
        <v/>
      </c>
      <c r="O84" s="48"/>
      <c r="P84" s="368"/>
      <c r="Q84" s="26"/>
      <c r="R84" s="49" t="str">
        <f t="shared" si="11"/>
        <v/>
      </c>
      <c r="S84" s="48"/>
      <c r="T84" s="418"/>
      <c r="U84" s="71">
        <f>Z83</f>
        <v>3</v>
      </c>
      <c r="V84" s="57" t="s">
        <v>10</v>
      </c>
      <c r="W84" s="57">
        <f>AA83</f>
        <v>0</v>
      </c>
      <c r="X84" s="72" t="s">
        <v>7</v>
      </c>
      <c r="Y84" s="162"/>
      <c r="Z84" s="186"/>
      <c r="AA84" s="187"/>
      <c r="AB84" s="186"/>
      <c r="AC84" s="187"/>
      <c r="AD84" s="188"/>
      <c r="AE84" s="187"/>
      <c r="AF84" s="187"/>
      <c r="AG84" s="188"/>
      <c r="AH84" s="158"/>
      <c r="AI84" s="159"/>
      <c r="AK84" s="241"/>
      <c r="AL84" s="275"/>
      <c r="AM84" s="275"/>
      <c r="AN84" s="275"/>
      <c r="AO84" s="275"/>
      <c r="AP84" s="276"/>
      <c r="AQ84" s="276"/>
      <c r="AR84" s="276"/>
      <c r="AS84" s="276"/>
      <c r="AT84" s="276"/>
      <c r="AU84" s="277"/>
      <c r="AV84" s="51" t="str">
        <f>IF(BB81="","",BB81)</f>
        <v/>
      </c>
      <c r="AW84" s="40" t="str">
        <f t="shared" si="15"/>
        <v/>
      </c>
      <c r="AX84" s="50" t="str">
        <f>IF(AZ81="","",AZ81)</f>
        <v/>
      </c>
      <c r="AY84" s="411" t="str">
        <f>IF(BA81="","",BA81)</f>
        <v/>
      </c>
      <c r="AZ84" s="404"/>
      <c r="BA84" s="382"/>
      <c r="BB84" s="382"/>
      <c r="BC84" s="383"/>
      <c r="BD84" s="26"/>
      <c r="BE84" s="40" t="str">
        <f t="shared" si="12"/>
        <v/>
      </c>
      <c r="BF84" s="48"/>
      <c r="BG84" s="368"/>
      <c r="BH84" s="26"/>
      <c r="BI84" s="49" t="str">
        <f t="shared" si="13"/>
        <v/>
      </c>
      <c r="BJ84" s="48"/>
      <c r="BK84" s="418"/>
      <c r="BL84" s="71">
        <f>BQ83</f>
        <v>2</v>
      </c>
      <c r="BM84" s="57" t="s">
        <v>10</v>
      </c>
      <c r="BN84" s="57">
        <f>BR83</f>
        <v>1</v>
      </c>
      <c r="BO84" s="72" t="s">
        <v>7</v>
      </c>
      <c r="BP84" s="162"/>
      <c r="BQ84" s="186"/>
      <c r="BR84" s="187"/>
      <c r="BS84" s="186"/>
      <c r="BT84" s="187"/>
      <c r="BU84" s="188"/>
      <c r="BV84" s="187"/>
      <c r="BW84" s="187"/>
      <c r="BX84" s="188"/>
      <c r="BY84" s="158"/>
      <c r="BZ84" s="159"/>
    </row>
    <row r="85" spans="2:78" ht="10.95" customHeight="1" x14ac:dyDescent="0.15">
      <c r="C85" s="83" t="s">
        <v>176</v>
      </c>
      <c r="D85" s="242" t="s">
        <v>177</v>
      </c>
      <c r="E85" s="42">
        <f>IF(O79="","",O79)</f>
        <v>21</v>
      </c>
      <c r="F85" s="43" t="str">
        <f t="shared" si="14"/>
        <v>-</v>
      </c>
      <c r="G85" s="154">
        <f>IF(M79="","",M79)</f>
        <v>11</v>
      </c>
      <c r="H85" s="409" t="str">
        <f>IF(P79="","",IF(P79="○","×",IF(P79="×","○")))</f>
        <v>○</v>
      </c>
      <c r="I85" s="41">
        <f>IF(O82="","",O82)</f>
        <v>17</v>
      </c>
      <c r="J85" s="40" t="str">
        <f t="shared" ref="J85:J90" si="16">IF(I85="","","-")</f>
        <v>-</v>
      </c>
      <c r="K85" s="154">
        <f>IF(M82="","",M82)</f>
        <v>21</v>
      </c>
      <c r="L85" s="409" t="str">
        <f>IF(P82="","",IF(P82="○","×",IF(P82="×","○")))</f>
        <v>×</v>
      </c>
      <c r="M85" s="400"/>
      <c r="N85" s="401"/>
      <c r="O85" s="401"/>
      <c r="P85" s="402"/>
      <c r="Q85" s="20">
        <v>21</v>
      </c>
      <c r="R85" s="40" t="str">
        <f t="shared" si="11"/>
        <v>-</v>
      </c>
      <c r="S85" s="46">
        <v>12</v>
      </c>
      <c r="T85" s="370" t="str">
        <f>IF(Q85&lt;&gt;"",IF(Q85&gt;S85,IF(Q86&gt;S86,"○",IF(Q87&gt;S87,"○","×")),IF(Q86&gt;S86,IF(Q87&gt;S87,"○","×"),"×")),"")</f>
        <v>○</v>
      </c>
      <c r="U85" s="419">
        <f>RANK(AH86,AH80:AH89)</f>
        <v>2</v>
      </c>
      <c r="V85" s="420"/>
      <c r="W85" s="420"/>
      <c r="X85" s="421"/>
      <c r="Y85" s="162"/>
      <c r="Z85" s="179"/>
      <c r="AA85" s="90"/>
      <c r="AB85" s="179"/>
      <c r="AC85" s="90"/>
      <c r="AD85" s="180"/>
      <c r="AE85" s="90"/>
      <c r="AF85" s="90"/>
      <c r="AG85" s="180"/>
      <c r="AH85" s="158"/>
      <c r="AI85" s="159"/>
      <c r="AK85" s="412" t="s">
        <v>203</v>
      </c>
      <c r="AL85" s="413"/>
      <c r="AM85" s="413"/>
      <c r="AN85" s="413"/>
      <c r="AO85" s="413"/>
      <c r="AP85" s="414" t="s">
        <v>162</v>
      </c>
      <c r="AQ85" s="414"/>
      <c r="AR85" s="414"/>
      <c r="AS85" s="414"/>
      <c r="AT85" s="414"/>
      <c r="AU85" s="415"/>
      <c r="AV85" s="42">
        <f>IF(BF79="","",BF79)</f>
        <v>21</v>
      </c>
      <c r="AW85" s="43" t="str">
        <f t="shared" si="15"/>
        <v>-</v>
      </c>
      <c r="AX85" s="154">
        <f>IF(BD79="","",BD79)</f>
        <v>23</v>
      </c>
      <c r="AY85" s="409" t="str">
        <f>IF(BG79="","",IF(BG79="○","×",IF(BG79="×","○")))</f>
        <v>×</v>
      </c>
      <c r="AZ85" s="41">
        <f>IF(BF82="","",BF82)</f>
        <v>14</v>
      </c>
      <c r="BA85" s="40" t="str">
        <f t="shared" ref="BA85:BA90" si="17">IF(AZ85="","","-")</f>
        <v>-</v>
      </c>
      <c r="BB85" s="154">
        <f>IF(BD82="","",BD82)</f>
        <v>21</v>
      </c>
      <c r="BC85" s="409" t="str">
        <f>IF(BG82="","",IF(BG82="○","×",IF(BG82="×","○")))</f>
        <v>×</v>
      </c>
      <c r="BD85" s="400"/>
      <c r="BE85" s="401"/>
      <c r="BF85" s="401"/>
      <c r="BG85" s="402"/>
      <c r="BH85" s="20">
        <v>8</v>
      </c>
      <c r="BI85" s="40" t="str">
        <f t="shared" si="13"/>
        <v>-</v>
      </c>
      <c r="BJ85" s="46">
        <v>21</v>
      </c>
      <c r="BK85" s="370" t="str">
        <f>IF(BH85&lt;&gt;"",IF(BH85&gt;BJ85,IF(BH86&gt;BJ86,"○",IF(BH87&gt;BJ87,"○","×")),IF(BH86&gt;BJ86,IF(BH87&gt;BJ87,"○","×"),"×")),"")</f>
        <v>×</v>
      </c>
      <c r="BL85" s="419">
        <f>RANK(BY86,BY80:BY89)</f>
        <v>4</v>
      </c>
      <c r="BM85" s="420"/>
      <c r="BN85" s="420"/>
      <c r="BO85" s="421"/>
      <c r="BP85" s="162"/>
      <c r="BQ85" s="179"/>
      <c r="BR85" s="90"/>
      <c r="BS85" s="179"/>
      <c r="BT85" s="90"/>
      <c r="BU85" s="180"/>
      <c r="BV85" s="90"/>
      <c r="BW85" s="90"/>
      <c r="BX85" s="180"/>
      <c r="BY85" s="158"/>
      <c r="BZ85" s="159"/>
    </row>
    <row r="86" spans="2:78" ht="10.95" customHeight="1" x14ac:dyDescent="0.15">
      <c r="C86" s="83" t="s">
        <v>178</v>
      </c>
      <c r="D86" s="82" t="s">
        <v>177</v>
      </c>
      <c r="E86" s="42">
        <f>IF(O80="","",O80)</f>
        <v>24</v>
      </c>
      <c r="F86" s="40" t="str">
        <f t="shared" si="14"/>
        <v>-</v>
      </c>
      <c r="G86" s="154">
        <f>IF(M80="","",M80)</f>
        <v>22</v>
      </c>
      <c r="H86" s="410" t="str">
        <f>IF(J83="","",J83)</f>
        <v/>
      </c>
      <c r="I86" s="41">
        <f>IF(O83="","",O83)</f>
        <v>19</v>
      </c>
      <c r="J86" s="40" t="str">
        <f t="shared" si="16"/>
        <v>-</v>
      </c>
      <c r="K86" s="154">
        <f>IF(M83="","",M83)</f>
        <v>21</v>
      </c>
      <c r="L86" s="410" t="str">
        <f>IF(N83="","",N83)</f>
        <v>-</v>
      </c>
      <c r="M86" s="403"/>
      <c r="N86" s="379"/>
      <c r="O86" s="379"/>
      <c r="P86" s="380"/>
      <c r="Q86" s="20">
        <v>21</v>
      </c>
      <c r="R86" s="40" t="str">
        <f t="shared" si="11"/>
        <v>-</v>
      </c>
      <c r="S86" s="46">
        <v>8</v>
      </c>
      <c r="T86" s="370"/>
      <c r="U86" s="422"/>
      <c r="V86" s="423"/>
      <c r="W86" s="423"/>
      <c r="X86" s="424"/>
      <c r="Y86" s="162"/>
      <c r="Z86" s="179">
        <f>COUNTIF(E85:T87,"○")</f>
        <v>2</v>
      </c>
      <c r="AA86" s="90">
        <f>COUNTIF(E85:T87,"×")</f>
        <v>1</v>
      </c>
      <c r="AB86" s="176">
        <f>(IF((E85&gt;G85),1,0))+(IF((E86&gt;G86),1,0))+(IF((E87&gt;G87),1,0))+(IF((I85&gt;K85),1,0))+(IF((I86&gt;K86),1,0))+(IF((I87&gt;K87),1,0))+(IF((M85&gt;O85),1,0))+(IF((M86&gt;O86),1,0))+(IF((M87&gt;O87),1,0))+(IF((Q85&gt;S85),1,0))+(IF((Q86&gt;S86),1,0))+(IF((Q87&gt;S87),1,0))</f>
        <v>4</v>
      </c>
      <c r="AC86" s="177">
        <f>(IF((E85&lt;G85),1,0))+(IF((E86&lt;G86),1,0))+(IF((E87&lt;G87),1,0))+(IF((I85&lt;K85),1,0))+(IF((I86&lt;K86),1,0))+(IF((I87&lt;K87),1,0))+(IF((M85&lt;O85),1,0))+(IF((M86&lt;O86),1,0))+(IF((M87&lt;O87),1,0))+(IF((Q85&lt;S85),1,0))+(IF((Q86&lt;S86),1,0))+(IF((Q87&lt;S87),1,0))</f>
        <v>2</v>
      </c>
      <c r="AD86" s="178">
        <f>AB86-AC86</f>
        <v>2</v>
      </c>
      <c r="AE86" s="90">
        <f>SUM(E85:E87,I85:I87,M85:M87,Q85:Q87)</f>
        <v>123</v>
      </c>
      <c r="AF86" s="90">
        <f>SUM(G85:G87,K85:K87,O85:O87,S85:S87)</f>
        <v>95</v>
      </c>
      <c r="AG86" s="180">
        <f>AE86-AF86</f>
        <v>28</v>
      </c>
      <c r="AH86" s="425">
        <f>(Z86-AA86)*1000+(AD86)*100+AG86</f>
        <v>1228</v>
      </c>
      <c r="AI86" s="426"/>
      <c r="AK86" s="405" t="s">
        <v>200</v>
      </c>
      <c r="AL86" s="406"/>
      <c r="AM86" s="406"/>
      <c r="AN86" s="406"/>
      <c r="AO86" s="406"/>
      <c r="AP86" s="407" t="s">
        <v>186</v>
      </c>
      <c r="AQ86" s="407"/>
      <c r="AR86" s="407"/>
      <c r="AS86" s="407"/>
      <c r="AT86" s="407"/>
      <c r="AU86" s="408"/>
      <c r="AV86" s="42">
        <f>IF(BF80="","",BF80)</f>
        <v>16</v>
      </c>
      <c r="AW86" s="40" t="str">
        <f t="shared" si="15"/>
        <v>-</v>
      </c>
      <c r="AX86" s="154">
        <f>IF(BD80="","",BD80)</f>
        <v>21</v>
      </c>
      <c r="AY86" s="410" t="str">
        <f>IF(BA83="","",BA83)</f>
        <v/>
      </c>
      <c r="AZ86" s="41">
        <f>IF(BF83="","",BF83)</f>
        <v>10</v>
      </c>
      <c r="BA86" s="40" t="str">
        <f t="shared" si="17"/>
        <v>-</v>
      </c>
      <c r="BB86" s="154">
        <f>IF(BD83="","",BD83)</f>
        <v>21</v>
      </c>
      <c r="BC86" s="410" t="str">
        <f>IF(BE83="","",BE83)</f>
        <v>-</v>
      </c>
      <c r="BD86" s="403"/>
      <c r="BE86" s="379"/>
      <c r="BF86" s="379"/>
      <c r="BG86" s="380"/>
      <c r="BH86" s="20">
        <v>10</v>
      </c>
      <c r="BI86" s="40" t="str">
        <f t="shared" si="13"/>
        <v>-</v>
      </c>
      <c r="BJ86" s="46">
        <v>21</v>
      </c>
      <c r="BK86" s="370"/>
      <c r="BL86" s="422"/>
      <c r="BM86" s="423"/>
      <c r="BN86" s="423"/>
      <c r="BO86" s="424"/>
      <c r="BP86" s="162"/>
      <c r="BQ86" s="179">
        <f>COUNTIF(AV85:BK87,"○")</f>
        <v>0</v>
      </c>
      <c r="BR86" s="90">
        <f>COUNTIF(AV85:BK87,"×")</f>
        <v>3</v>
      </c>
      <c r="BS86" s="176">
        <f>(IF((AV85&gt;AX85),1,0))+(IF((AV86&gt;AX86),1,0))+(IF((AV87&gt;AX87),1,0))+(IF((AZ85&gt;BB85),1,0))+(IF((AZ86&gt;BB86),1,0))+(IF((AZ87&gt;BB87),1,0))+(IF((BD85&gt;BF85),1,0))+(IF((BD86&gt;BF86),1,0))+(IF((BD87&gt;BF87),1,0))+(IF((BH85&gt;BJ85),1,0))+(IF((BH86&gt;BJ86),1,0))+(IF((BH87&gt;BJ87),1,0))</f>
        <v>0</v>
      </c>
      <c r="BT86" s="177">
        <f>(IF((AV85&lt;AX85),1,0))+(IF((AV86&lt;AX86),1,0))+(IF((AV87&lt;AX87),1,0))+(IF((AZ85&lt;BB85),1,0))+(IF((AZ86&lt;BB86),1,0))+(IF((AZ87&lt;BB87),1,0))+(IF((BD85&lt;BF85),1,0))+(IF((BD86&lt;BF86),1,0))+(IF((BD87&lt;BF87),1,0))+(IF((BH85&lt;BJ85),1,0))+(IF((BH86&lt;BJ86),1,0))+(IF((BH87&lt;BJ87),1,0))</f>
        <v>6</v>
      </c>
      <c r="BU86" s="178">
        <f>BS86-BT86</f>
        <v>-6</v>
      </c>
      <c r="BV86" s="90">
        <f>SUM(AV85:AV87,AZ85:AZ87,BD85:BD87,BH85:BH87)</f>
        <v>79</v>
      </c>
      <c r="BW86" s="90">
        <f>SUM(AX85:AX87,BB85:BB87,BF85:BF87,BJ85:BJ87)</f>
        <v>128</v>
      </c>
      <c r="BX86" s="180">
        <f>BV86-BW86</f>
        <v>-49</v>
      </c>
      <c r="BY86" s="425">
        <f>(BQ86-BR86)*1000+(BU86)*100+BX86</f>
        <v>-3649</v>
      </c>
      <c r="BZ86" s="426"/>
    </row>
    <row r="87" spans="2:78" ht="10.95" customHeight="1" thickBot="1" x14ac:dyDescent="0.2">
      <c r="C87" s="84"/>
      <c r="D87" s="86"/>
      <c r="E87" s="51" t="str">
        <f>IF(O81="","",O81)</f>
        <v/>
      </c>
      <c r="F87" s="49" t="str">
        <f t="shared" si="14"/>
        <v/>
      </c>
      <c r="G87" s="50" t="str">
        <f>IF(M81="","",M81)</f>
        <v/>
      </c>
      <c r="H87" s="411" t="str">
        <f>IF(J84="","",J84)</f>
        <v/>
      </c>
      <c r="I87" s="55" t="str">
        <f>IF(O84="","",O84)</f>
        <v/>
      </c>
      <c r="J87" s="40" t="str">
        <f t="shared" si="16"/>
        <v/>
      </c>
      <c r="K87" s="50" t="str">
        <f>IF(M84="","",M84)</f>
        <v/>
      </c>
      <c r="L87" s="411" t="str">
        <f>IF(N84="","",N84)</f>
        <v/>
      </c>
      <c r="M87" s="404"/>
      <c r="N87" s="382"/>
      <c r="O87" s="382"/>
      <c r="P87" s="383"/>
      <c r="Q87" s="26"/>
      <c r="R87" s="40" t="str">
        <f t="shared" si="11"/>
        <v/>
      </c>
      <c r="S87" s="48"/>
      <c r="T87" s="418"/>
      <c r="U87" s="71">
        <f>Z86</f>
        <v>2</v>
      </c>
      <c r="V87" s="57" t="s">
        <v>10</v>
      </c>
      <c r="W87" s="57">
        <f>AA86</f>
        <v>1</v>
      </c>
      <c r="X87" s="72" t="s">
        <v>7</v>
      </c>
      <c r="Y87" s="162"/>
      <c r="Z87" s="179"/>
      <c r="AA87" s="90"/>
      <c r="AB87" s="179"/>
      <c r="AC87" s="90"/>
      <c r="AD87" s="180"/>
      <c r="AE87" s="90"/>
      <c r="AF87" s="90"/>
      <c r="AG87" s="180"/>
      <c r="AH87" s="158"/>
      <c r="AI87" s="159"/>
      <c r="AK87" s="241"/>
      <c r="AL87" s="275"/>
      <c r="AM87" s="275"/>
      <c r="AN87" s="275"/>
      <c r="AO87" s="275"/>
      <c r="AP87" s="276"/>
      <c r="AQ87" s="276"/>
      <c r="AR87" s="276"/>
      <c r="AS87" s="276"/>
      <c r="AT87" s="276"/>
      <c r="AU87" s="277"/>
      <c r="AV87" s="51" t="str">
        <f>IF(BF81="","",BF81)</f>
        <v/>
      </c>
      <c r="AW87" s="49" t="str">
        <f t="shared" si="15"/>
        <v/>
      </c>
      <c r="AX87" s="50" t="str">
        <f>IF(BD81="","",BD81)</f>
        <v/>
      </c>
      <c r="AY87" s="411" t="str">
        <f>IF(BA84="","",BA84)</f>
        <v/>
      </c>
      <c r="AZ87" s="55" t="str">
        <f>IF(BF84="","",BF84)</f>
        <v/>
      </c>
      <c r="BA87" s="40" t="str">
        <f t="shared" si="17"/>
        <v/>
      </c>
      <c r="BB87" s="50" t="str">
        <f>IF(BD84="","",BD84)</f>
        <v/>
      </c>
      <c r="BC87" s="411" t="str">
        <f>IF(BE84="","",BE84)</f>
        <v/>
      </c>
      <c r="BD87" s="404"/>
      <c r="BE87" s="382"/>
      <c r="BF87" s="382"/>
      <c r="BG87" s="383"/>
      <c r="BH87" s="26"/>
      <c r="BI87" s="40" t="str">
        <f t="shared" si="13"/>
        <v/>
      </c>
      <c r="BJ87" s="48"/>
      <c r="BK87" s="418"/>
      <c r="BL87" s="71">
        <f>BQ86</f>
        <v>0</v>
      </c>
      <c r="BM87" s="57" t="s">
        <v>10</v>
      </c>
      <c r="BN87" s="57">
        <f>BR86</f>
        <v>3</v>
      </c>
      <c r="BO87" s="72" t="s">
        <v>7</v>
      </c>
      <c r="BP87" s="162"/>
      <c r="BQ87" s="179"/>
      <c r="BR87" s="90"/>
      <c r="BS87" s="179"/>
      <c r="BT87" s="90"/>
      <c r="BU87" s="180"/>
      <c r="BV87" s="90"/>
      <c r="BW87" s="90"/>
      <c r="BX87" s="180"/>
      <c r="BY87" s="158"/>
      <c r="BZ87" s="159"/>
    </row>
    <row r="88" spans="2:78" ht="10.95" customHeight="1" x14ac:dyDescent="0.15">
      <c r="C88" s="87" t="s">
        <v>201</v>
      </c>
      <c r="D88" s="249" t="s">
        <v>85</v>
      </c>
      <c r="E88" s="42">
        <f>IF(S79="","",S79)</f>
        <v>16</v>
      </c>
      <c r="F88" s="40" t="str">
        <f t="shared" si="14"/>
        <v>-</v>
      </c>
      <c r="G88" s="154">
        <f>IF(Q79="","",Q79)</f>
        <v>21</v>
      </c>
      <c r="H88" s="409" t="str">
        <f>IF(T79="","",IF(T79="○","×",IF(T79="×","○")))</f>
        <v>×</v>
      </c>
      <c r="I88" s="41">
        <f>IF(S82="","",S82)</f>
        <v>11</v>
      </c>
      <c r="J88" s="43" t="str">
        <f t="shared" si="16"/>
        <v>-</v>
      </c>
      <c r="K88" s="154">
        <f>IF(Q82="","",Q82)</f>
        <v>21</v>
      </c>
      <c r="L88" s="409" t="str">
        <f>IF(T82="","",IF(T82="○","×",IF(T82="×","○")))</f>
        <v>×</v>
      </c>
      <c r="M88" s="44">
        <f>IF(S85="","",S85)</f>
        <v>12</v>
      </c>
      <c r="N88" s="40" t="str">
        <f>IF(M88="","","-")</f>
        <v>-</v>
      </c>
      <c r="O88" s="153">
        <f>IF(Q85="","",Q85)</f>
        <v>21</v>
      </c>
      <c r="P88" s="409" t="str">
        <f>IF(T85="","",IF(T85="○","×",IF(T85="×","○")))</f>
        <v>×</v>
      </c>
      <c r="Q88" s="400"/>
      <c r="R88" s="401"/>
      <c r="S88" s="401"/>
      <c r="T88" s="428"/>
      <c r="U88" s="419">
        <f>RANK(AH89,AH80:AH89)</f>
        <v>4</v>
      </c>
      <c r="V88" s="420"/>
      <c r="W88" s="420"/>
      <c r="X88" s="421"/>
      <c r="Y88" s="162"/>
      <c r="Z88" s="172"/>
      <c r="AA88" s="173"/>
      <c r="AB88" s="172"/>
      <c r="AC88" s="173"/>
      <c r="AD88" s="174"/>
      <c r="AE88" s="173"/>
      <c r="AF88" s="173"/>
      <c r="AG88" s="174"/>
      <c r="AH88" s="158"/>
      <c r="AI88" s="159"/>
      <c r="AK88" s="412" t="s">
        <v>222</v>
      </c>
      <c r="AL88" s="413"/>
      <c r="AM88" s="413"/>
      <c r="AN88" s="413"/>
      <c r="AO88" s="413"/>
      <c r="AP88" s="414" t="s">
        <v>168</v>
      </c>
      <c r="AQ88" s="414"/>
      <c r="AR88" s="414"/>
      <c r="AS88" s="414"/>
      <c r="AT88" s="414"/>
      <c r="AU88" s="415"/>
      <c r="AV88" s="42">
        <f>IF(BJ79="","",BJ79)</f>
        <v>21</v>
      </c>
      <c r="AW88" s="40" t="str">
        <f t="shared" si="15"/>
        <v>-</v>
      </c>
      <c r="AX88" s="154">
        <f>IF(BH79="","",BH79)</f>
        <v>17</v>
      </c>
      <c r="AY88" s="409" t="str">
        <f>IF(BK79="","",IF(BK79="○","×",IF(BK79="×","○")))</f>
        <v>○</v>
      </c>
      <c r="AZ88" s="41">
        <f>IF(BJ82="","",BJ82)</f>
        <v>21</v>
      </c>
      <c r="BA88" s="43" t="str">
        <f t="shared" si="17"/>
        <v>-</v>
      </c>
      <c r="BB88" s="154">
        <f>IF(BH82="","",BH82)</f>
        <v>17</v>
      </c>
      <c r="BC88" s="409" t="str">
        <f>IF(BK82="","",IF(BK82="○","×",IF(BK82="×","○")))</f>
        <v>○</v>
      </c>
      <c r="BD88" s="44">
        <f>IF(BJ85="","",BJ85)</f>
        <v>21</v>
      </c>
      <c r="BE88" s="40" t="str">
        <f>IF(BD88="","","-")</f>
        <v>-</v>
      </c>
      <c r="BF88" s="153">
        <f>IF(BH85="","",BH85)</f>
        <v>8</v>
      </c>
      <c r="BG88" s="409" t="str">
        <f>IF(BK85="","",IF(BK85="○","×",IF(BK85="×","○")))</f>
        <v>○</v>
      </c>
      <c r="BH88" s="400"/>
      <c r="BI88" s="401"/>
      <c r="BJ88" s="401"/>
      <c r="BK88" s="428"/>
      <c r="BL88" s="419">
        <f>RANK(BY89,BY80:BY89)</f>
        <v>1</v>
      </c>
      <c r="BM88" s="420"/>
      <c r="BN88" s="420"/>
      <c r="BO88" s="421"/>
      <c r="BP88" s="162"/>
      <c r="BQ88" s="172"/>
      <c r="BR88" s="173"/>
      <c r="BS88" s="172"/>
      <c r="BT88" s="173"/>
      <c r="BU88" s="174"/>
      <c r="BV88" s="173"/>
      <c r="BW88" s="173"/>
      <c r="BX88" s="174"/>
      <c r="BY88" s="158"/>
      <c r="BZ88" s="159"/>
    </row>
    <row r="89" spans="2:78" ht="10.95" customHeight="1" x14ac:dyDescent="0.15">
      <c r="C89" s="87" t="s">
        <v>202</v>
      </c>
      <c r="D89" s="151" t="s">
        <v>196</v>
      </c>
      <c r="E89" s="42">
        <f>IF(S80="","",S80)</f>
        <v>11</v>
      </c>
      <c r="F89" s="40" t="str">
        <f t="shared" si="14"/>
        <v>-</v>
      </c>
      <c r="G89" s="154">
        <f>IF(Q80="","",Q80)</f>
        <v>21</v>
      </c>
      <c r="H89" s="410" t="str">
        <f>IF(J86="","",J86)</f>
        <v>-</v>
      </c>
      <c r="I89" s="41">
        <f>IF(S83="","",S83)</f>
        <v>11</v>
      </c>
      <c r="J89" s="40" t="str">
        <f t="shared" si="16"/>
        <v>-</v>
      </c>
      <c r="K89" s="154">
        <f>IF(Q83="","",Q83)</f>
        <v>21</v>
      </c>
      <c r="L89" s="410" t="str">
        <f>IF(N86="","",N86)</f>
        <v/>
      </c>
      <c r="M89" s="41">
        <f>IF(S86="","",S86)</f>
        <v>8</v>
      </c>
      <c r="N89" s="40" t="str">
        <f>IF(M89="","","-")</f>
        <v>-</v>
      </c>
      <c r="O89" s="154">
        <f>IF(Q86="","",Q86)</f>
        <v>21</v>
      </c>
      <c r="P89" s="410" t="str">
        <f>IF(R86="","",R86)</f>
        <v>-</v>
      </c>
      <c r="Q89" s="403"/>
      <c r="R89" s="379"/>
      <c r="S89" s="379"/>
      <c r="T89" s="429"/>
      <c r="U89" s="422"/>
      <c r="V89" s="423"/>
      <c r="W89" s="423"/>
      <c r="X89" s="424"/>
      <c r="Y89" s="162"/>
      <c r="Z89" s="179">
        <f>COUNTIF(E88:T90,"○")</f>
        <v>0</v>
      </c>
      <c r="AA89" s="90">
        <f>COUNTIF(E88:T90,"×")</f>
        <v>3</v>
      </c>
      <c r="AB89" s="176">
        <f>(IF((E88&gt;G88),1,0))+(IF((E89&gt;G89),1,0))+(IF((E90&gt;G90),1,0))+(IF((I88&gt;K88),1,0))+(IF((I89&gt;K89),1,0))+(IF((I90&gt;K90),1,0))+(IF((M88&gt;O88),1,0))+(IF((M89&gt;O89),1,0))+(IF((M90&gt;O90),1,0))+(IF((Q88&gt;S88),1,0))+(IF((Q89&gt;S89),1,0))+(IF((Q90&gt;S90),1,0))</f>
        <v>0</v>
      </c>
      <c r="AC89" s="177">
        <f>(IF((E88&lt;G88),1,0))+(IF((E89&lt;G89),1,0))+(IF((E90&lt;G90),1,0))+(IF((I88&lt;K88),1,0))+(IF((I89&lt;K89),1,0))+(IF((I90&lt;K90),1,0))+(IF((M88&lt;O88),1,0))+(IF((M89&lt;O89),1,0))+(IF((M90&lt;O90),1,0))+(IF((Q88&lt;S88),1,0))+(IF((Q89&lt;S89),1,0))+(IF((Q90&lt;S90),1,0))</f>
        <v>6</v>
      </c>
      <c r="AD89" s="178">
        <f>AB89-AC89</f>
        <v>-6</v>
      </c>
      <c r="AE89" s="90">
        <f>SUM(E88:E90,I88:I90,M88:M90,Q88:Q90)</f>
        <v>69</v>
      </c>
      <c r="AF89" s="90">
        <f>SUM(G88:G90,K88:K90,O88:O90,S88:S90)</f>
        <v>126</v>
      </c>
      <c r="AG89" s="180">
        <f>AE89-AF89</f>
        <v>-57</v>
      </c>
      <c r="AH89" s="425">
        <f>(Z89-AA89)*1000+(AD89)*100+AG89</f>
        <v>-3657</v>
      </c>
      <c r="AI89" s="426"/>
      <c r="AK89" s="405" t="s">
        <v>224</v>
      </c>
      <c r="AL89" s="406"/>
      <c r="AM89" s="406"/>
      <c r="AN89" s="406"/>
      <c r="AO89" s="406"/>
      <c r="AP89" s="407" t="s">
        <v>169</v>
      </c>
      <c r="AQ89" s="407"/>
      <c r="AR89" s="407"/>
      <c r="AS89" s="407"/>
      <c r="AT89" s="407"/>
      <c r="AU89" s="408"/>
      <c r="AV89" s="42">
        <f>IF(BJ80="","",BJ80)</f>
        <v>21</v>
      </c>
      <c r="AW89" s="40" t="str">
        <f t="shared" si="15"/>
        <v>-</v>
      </c>
      <c r="AX89" s="154">
        <f>IF(BH80="","",BH80)</f>
        <v>12</v>
      </c>
      <c r="AY89" s="410" t="str">
        <f>IF(BA86="","",BA86)</f>
        <v>-</v>
      </c>
      <c r="AZ89" s="41">
        <f>IF(BJ83="","",BJ83)</f>
        <v>21</v>
      </c>
      <c r="BA89" s="40" t="str">
        <f t="shared" si="17"/>
        <v>-</v>
      </c>
      <c r="BB89" s="154">
        <f>IF(BH83="","",BH83)</f>
        <v>16</v>
      </c>
      <c r="BC89" s="410" t="str">
        <f>IF(BE86="","",BE86)</f>
        <v/>
      </c>
      <c r="BD89" s="41">
        <f>IF(BJ86="","",BJ86)</f>
        <v>21</v>
      </c>
      <c r="BE89" s="40" t="str">
        <f>IF(BD89="","","-")</f>
        <v>-</v>
      </c>
      <c r="BF89" s="154">
        <f>IF(BH86="","",BH86)</f>
        <v>10</v>
      </c>
      <c r="BG89" s="410" t="str">
        <f>IF(BI86="","",BI86)</f>
        <v>-</v>
      </c>
      <c r="BH89" s="403"/>
      <c r="BI89" s="379"/>
      <c r="BJ89" s="379"/>
      <c r="BK89" s="429"/>
      <c r="BL89" s="422"/>
      <c r="BM89" s="423"/>
      <c r="BN89" s="423"/>
      <c r="BO89" s="424"/>
      <c r="BP89" s="162"/>
      <c r="BQ89" s="179">
        <f>COUNTIF(AV88:BK90,"○")</f>
        <v>3</v>
      </c>
      <c r="BR89" s="90">
        <f>COUNTIF(AV88:BK90,"×")</f>
        <v>0</v>
      </c>
      <c r="BS89" s="176">
        <f>(IF((AV88&gt;AX88),1,0))+(IF((AV89&gt;AX89),1,0))+(IF((AV90&gt;AX90),1,0))+(IF((AZ88&gt;BB88),1,0))+(IF((AZ89&gt;BB89),1,0))+(IF((AZ90&gt;BB90),1,0))+(IF((BD88&gt;BF88),1,0))+(IF((BD89&gt;BF89),1,0))+(IF((BD90&gt;BF90),1,0))+(IF((BH88&gt;BJ88),1,0))+(IF((BH89&gt;BJ89),1,0))+(IF((BH90&gt;BJ90),1,0))</f>
        <v>6</v>
      </c>
      <c r="BT89" s="177">
        <f>(IF((AV88&lt;AX88),1,0))+(IF((AV89&lt;AX89),1,0))+(IF((AV90&lt;AX90),1,0))+(IF((AZ88&lt;BB88),1,0))+(IF((AZ89&lt;BB89),1,0))+(IF((AZ90&lt;BB90),1,0))+(IF((BD88&lt;BF88),1,0))+(IF((BD89&lt;BF89),1,0))+(IF((BD90&lt;BF90),1,0))+(IF((BH88&lt;BJ88),1,0))+(IF((BH89&lt;BJ89),1,0))+(IF((BH90&lt;BJ90),1,0))</f>
        <v>0</v>
      </c>
      <c r="BU89" s="178">
        <f>BS89-BT89</f>
        <v>6</v>
      </c>
      <c r="BV89" s="90">
        <f>SUM(AV88:AV90,AZ88:AZ90,BD88:BD90,BH88:BH90)</f>
        <v>126</v>
      </c>
      <c r="BW89" s="90">
        <f>SUM(AX88:AX90,BB88:BB90,BF88:BF90,BJ88:BJ90)</f>
        <v>80</v>
      </c>
      <c r="BX89" s="180">
        <f>BV89-BW89</f>
        <v>46</v>
      </c>
      <c r="BY89" s="425">
        <f>(BQ89-BR89)*1000+(BU89)*100+BX89</f>
        <v>3646</v>
      </c>
      <c r="BZ89" s="426"/>
    </row>
    <row r="90" spans="2:78" ht="10.95" customHeight="1" thickBot="1" x14ac:dyDescent="0.2">
      <c r="C90" s="80"/>
      <c r="D90" s="79"/>
      <c r="E90" s="39" t="str">
        <f>IF(S81="","",S81)</f>
        <v/>
      </c>
      <c r="F90" s="37" t="str">
        <f t="shared" si="14"/>
        <v/>
      </c>
      <c r="G90" s="155" t="str">
        <f>IF(Q81="","",Q81)</f>
        <v/>
      </c>
      <c r="H90" s="427" t="str">
        <f>IF(J87="","",J87)</f>
        <v/>
      </c>
      <c r="I90" s="38" t="str">
        <f>IF(S84="","",S84)</f>
        <v/>
      </c>
      <c r="J90" s="37" t="str">
        <f t="shared" si="16"/>
        <v/>
      </c>
      <c r="K90" s="155" t="str">
        <f>IF(Q84="","",Q84)</f>
        <v/>
      </c>
      <c r="L90" s="427" t="str">
        <f>IF(N87="","",N87)</f>
        <v/>
      </c>
      <c r="M90" s="38" t="str">
        <f>IF(S87="","",S87)</f>
        <v/>
      </c>
      <c r="N90" s="37" t="str">
        <f>IF(M90="","","-")</f>
        <v/>
      </c>
      <c r="O90" s="155" t="str">
        <f>IF(Q87="","",Q87)</f>
        <v/>
      </c>
      <c r="P90" s="427" t="str">
        <f>IF(R87="","",R87)</f>
        <v/>
      </c>
      <c r="Q90" s="430"/>
      <c r="R90" s="431"/>
      <c r="S90" s="431"/>
      <c r="T90" s="432"/>
      <c r="U90" s="73">
        <f>Z89</f>
        <v>0</v>
      </c>
      <c r="V90" s="74" t="s">
        <v>10</v>
      </c>
      <c r="W90" s="74">
        <f>AA89</f>
        <v>3</v>
      </c>
      <c r="X90" s="75" t="s">
        <v>7</v>
      </c>
      <c r="Y90" s="162"/>
      <c r="Z90" s="186"/>
      <c r="AA90" s="187"/>
      <c r="AB90" s="186"/>
      <c r="AC90" s="187"/>
      <c r="AD90" s="188"/>
      <c r="AE90" s="187"/>
      <c r="AF90" s="187"/>
      <c r="AG90" s="188"/>
      <c r="AH90" s="160"/>
      <c r="AI90" s="161"/>
      <c r="AK90" s="278"/>
      <c r="AL90" s="279"/>
      <c r="AM90" s="279"/>
      <c r="AN90" s="279"/>
      <c r="AO90" s="279"/>
      <c r="AP90" s="280"/>
      <c r="AQ90" s="280"/>
      <c r="AR90" s="280"/>
      <c r="AS90" s="280"/>
      <c r="AT90" s="280"/>
      <c r="AU90" s="281"/>
      <c r="AV90" s="39" t="str">
        <f>IF(BJ81="","",BJ81)</f>
        <v/>
      </c>
      <c r="AW90" s="37" t="str">
        <f t="shared" si="15"/>
        <v/>
      </c>
      <c r="AX90" s="155" t="str">
        <f>IF(BH81="","",BH81)</f>
        <v/>
      </c>
      <c r="AY90" s="427" t="str">
        <f>IF(BA87="","",BA87)</f>
        <v/>
      </c>
      <c r="AZ90" s="38" t="str">
        <f>IF(BJ84="","",BJ84)</f>
        <v/>
      </c>
      <c r="BA90" s="37" t="str">
        <f t="shared" si="17"/>
        <v/>
      </c>
      <c r="BB90" s="155" t="str">
        <f>IF(BH84="","",BH84)</f>
        <v/>
      </c>
      <c r="BC90" s="427" t="str">
        <f>IF(BE87="","",BE87)</f>
        <v/>
      </c>
      <c r="BD90" s="38" t="str">
        <f>IF(BJ87="","",BJ87)</f>
        <v/>
      </c>
      <c r="BE90" s="37" t="str">
        <f>IF(BD90="","","-")</f>
        <v/>
      </c>
      <c r="BF90" s="155" t="str">
        <f>IF(BH87="","",BH87)</f>
        <v/>
      </c>
      <c r="BG90" s="427" t="str">
        <f>IF(BI87="","",BI87)</f>
        <v/>
      </c>
      <c r="BH90" s="430"/>
      <c r="BI90" s="431"/>
      <c r="BJ90" s="431"/>
      <c r="BK90" s="432"/>
      <c r="BL90" s="73">
        <f>BQ89</f>
        <v>3</v>
      </c>
      <c r="BM90" s="74" t="s">
        <v>10</v>
      </c>
      <c r="BN90" s="74">
        <f>BR89</f>
        <v>0</v>
      </c>
      <c r="BO90" s="75" t="s">
        <v>7</v>
      </c>
      <c r="BP90" s="162"/>
      <c r="BQ90" s="186"/>
      <c r="BR90" s="187"/>
      <c r="BS90" s="186"/>
      <c r="BT90" s="187"/>
      <c r="BU90" s="188"/>
      <c r="BV90" s="187"/>
      <c r="BW90" s="187"/>
      <c r="BX90" s="188"/>
      <c r="BY90" s="160"/>
      <c r="BZ90" s="161"/>
    </row>
    <row r="91" spans="2:78" ht="10.95" customHeight="1" x14ac:dyDescent="0.2">
      <c r="C91" s="265"/>
      <c r="D91" s="82"/>
      <c r="E91" s="243"/>
      <c r="F91" s="91"/>
      <c r="G91" s="243"/>
      <c r="H91" s="270"/>
      <c r="I91" s="156"/>
      <c r="J91" s="81"/>
      <c r="K91" s="156"/>
      <c r="L91" s="269"/>
      <c r="M91" s="156"/>
      <c r="N91" s="81"/>
      <c r="O91" s="156"/>
      <c r="P91" s="269"/>
      <c r="Q91" s="156"/>
      <c r="R91" s="81"/>
      <c r="S91" s="156"/>
      <c r="T91" s="269"/>
      <c r="U91" s="269"/>
      <c r="V91" s="269"/>
      <c r="W91" s="269"/>
      <c r="X91" s="269"/>
      <c r="Y91" s="108"/>
      <c r="Z91" s="265"/>
      <c r="AA91" s="265"/>
      <c r="AB91" s="265"/>
      <c r="AC91" s="265"/>
      <c r="AD91" s="265"/>
      <c r="AE91" s="82"/>
      <c r="AF91" s="82"/>
      <c r="AG91" s="82"/>
      <c r="AH91" s="82"/>
      <c r="AI91" s="82"/>
      <c r="AJ91" s="82"/>
      <c r="AK91" s="243"/>
      <c r="AL91" s="91"/>
      <c r="AM91" s="243"/>
      <c r="AN91" s="270"/>
      <c r="AO91" s="156"/>
      <c r="AP91" s="81"/>
      <c r="AQ91" s="156"/>
      <c r="AR91" s="269"/>
      <c r="AS91" s="156"/>
      <c r="AT91" s="81"/>
      <c r="AU91" s="156"/>
      <c r="AV91" s="269"/>
      <c r="AW91" s="156"/>
      <c r="AX91" s="81"/>
      <c r="AY91" s="156"/>
      <c r="AZ91" s="269"/>
      <c r="BA91" s="269"/>
      <c r="BB91" s="269"/>
      <c r="BC91" s="269"/>
      <c r="BD91" s="269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</row>
    <row r="92" spans="2:78" ht="12" customHeight="1" thickBot="1" x14ac:dyDescent="0.25">
      <c r="B92" s="105"/>
      <c r="I92" s="433" t="s">
        <v>26</v>
      </c>
      <c r="J92" s="434"/>
      <c r="K92" s="434"/>
      <c r="L92" s="435"/>
      <c r="M92" s="439" t="s">
        <v>219</v>
      </c>
      <c r="N92" s="440"/>
      <c r="O92" s="440"/>
      <c r="P92" s="440"/>
      <c r="Q92" s="440"/>
      <c r="R92" s="440" t="s">
        <v>30</v>
      </c>
      <c r="S92" s="440"/>
      <c r="T92" s="440"/>
      <c r="U92" s="440"/>
      <c r="V92" s="440"/>
      <c r="W92" s="441"/>
      <c r="X92" s="260"/>
      <c r="Y92" s="260"/>
      <c r="Z92" s="260"/>
      <c r="AA92" s="260"/>
      <c r="AB92" s="260"/>
      <c r="AC92" s="260"/>
      <c r="AD92" s="260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</row>
    <row r="93" spans="2:78" ht="12.9" customHeight="1" thickTop="1" thickBot="1" x14ac:dyDescent="0.25">
      <c r="I93" s="436"/>
      <c r="J93" s="437"/>
      <c r="K93" s="437"/>
      <c r="L93" s="438"/>
      <c r="M93" s="446" t="s">
        <v>212</v>
      </c>
      <c r="N93" s="447"/>
      <c r="O93" s="447"/>
      <c r="P93" s="447"/>
      <c r="Q93" s="447"/>
      <c r="R93" s="447" t="s">
        <v>30</v>
      </c>
      <c r="S93" s="447"/>
      <c r="T93" s="447"/>
      <c r="U93" s="447"/>
      <c r="V93" s="447"/>
      <c r="W93" s="448"/>
      <c r="X93" s="310">
        <v>21</v>
      </c>
      <c r="Y93" s="311">
        <v>21</v>
      </c>
      <c r="Z93" s="312"/>
      <c r="AA93" s="322"/>
      <c r="AB93" s="322"/>
      <c r="AC93" s="260"/>
      <c r="AD93" s="260"/>
      <c r="BR93" s="104"/>
      <c r="BS93" s="104"/>
      <c r="BT93" s="104"/>
      <c r="BU93" s="104"/>
      <c r="BV93" s="104"/>
      <c r="BW93" s="104"/>
      <c r="BX93" s="104"/>
      <c r="BY93" s="104"/>
    </row>
    <row r="94" spans="2:78" ht="12.9" customHeight="1" thickTop="1" x14ac:dyDescent="0.2">
      <c r="I94" s="433" t="s">
        <v>24</v>
      </c>
      <c r="J94" s="434"/>
      <c r="K94" s="434"/>
      <c r="L94" s="435"/>
      <c r="M94" s="439" t="s">
        <v>266</v>
      </c>
      <c r="N94" s="440"/>
      <c r="O94" s="440"/>
      <c r="P94" s="440"/>
      <c r="Q94" s="440"/>
      <c r="R94" s="440" t="s">
        <v>90</v>
      </c>
      <c r="S94" s="440"/>
      <c r="T94" s="440"/>
      <c r="U94" s="440"/>
      <c r="V94" s="440"/>
      <c r="W94" s="441"/>
      <c r="X94" s="286">
        <v>15</v>
      </c>
      <c r="Y94" s="287">
        <v>17</v>
      </c>
      <c r="Z94" s="288"/>
      <c r="AA94" s="121"/>
      <c r="AB94" s="121"/>
      <c r="AC94" s="338"/>
      <c r="AD94" s="112"/>
      <c r="AE94" s="124" t="s">
        <v>15</v>
      </c>
      <c r="AF94" s="124"/>
      <c r="AG94" s="124"/>
      <c r="AH94" s="124"/>
      <c r="AI94" s="112"/>
      <c r="AJ94" s="105"/>
      <c r="AK94" s="105"/>
      <c r="AL94" s="105"/>
      <c r="AM94" s="105"/>
      <c r="AN94" s="105"/>
      <c r="AO94" s="105"/>
      <c r="AP94" s="105"/>
      <c r="AQ94" s="105"/>
      <c r="BR94" s="104"/>
      <c r="BS94" s="104"/>
      <c r="BT94" s="104"/>
      <c r="BU94" s="104"/>
      <c r="BV94" s="104"/>
      <c r="BW94" s="104"/>
      <c r="BX94" s="104"/>
      <c r="BY94" s="104"/>
    </row>
    <row r="95" spans="2:78" ht="12.9" customHeight="1" thickBot="1" x14ac:dyDescent="0.25">
      <c r="I95" s="436"/>
      <c r="J95" s="437"/>
      <c r="K95" s="437"/>
      <c r="L95" s="438"/>
      <c r="M95" s="446" t="s">
        <v>267</v>
      </c>
      <c r="N95" s="447"/>
      <c r="O95" s="447"/>
      <c r="P95" s="447"/>
      <c r="Q95" s="447"/>
      <c r="R95" s="447" t="s">
        <v>90</v>
      </c>
      <c r="S95" s="447"/>
      <c r="T95" s="447"/>
      <c r="U95" s="447"/>
      <c r="V95" s="447"/>
      <c r="W95" s="448"/>
      <c r="X95" s="285"/>
      <c r="Y95" s="285"/>
      <c r="Z95" s="289">
        <v>21</v>
      </c>
      <c r="AA95" s="290">
        <v>16</v>
      </c>
      <c r="AB95" s="290">
        <v>21</v>
      </c>
      <c r="AC95" s="320"/>
      <c r="AD95" s="339"/>
      <c r="AE95" s="449" t="s">
        <v>220</v>
      </c>
      <c r="AF95" s="450"/>
      <c r="AG95" s="450"/>
      <c r="AH95" s="450"/>
      <c r="AI95" s="450"/>
      <c r="AJ95" s="450"/>
      <c r="AK95" s="451" t="s">
        <v>30</v>
      </c>
      <c r="AL95" s="450"/>
      <c r="AM95" s="450"/>
      <c r="AN95" s="450"/>
      <c r="AO95" s="450"/>
      <c r="AP95" s="450"/>
      <c r="AQ95" s="452"/>
      <c r="BR95" s="104"/>
      <c r="BS95" s="104"/>
      <c r="BT95" s="104"/>
      <c r="BU95" s="104"/>
      <c r="BV95" s="104"/>
      <c r="BW95" s="104"/>
      <c r="BX95" s="104"/>
      <c r="BY95" s="104"/>
    </row>
    <row r="96" spans="2:78" ht="12.9" customHeight="1" thickTop="1" x14ac:dyDescent="0.2">
      <c r="I96" s="433" t="s">
        <v>23</v>
      </c>
      <c r="J96" s="434"/>
      <c r="K96" s="434"/>
      <c r="L96" s="435"/>
      <c r="M96" s="439" t="s">
        <v>213</v>
      </c>
      <c r="N96" s="440"/>
      <c r="O96" s="440"/>
      <c r="P96" s="440"/>
      <c r="Q96" s="440"/>
      <c r="R96" s="440" t="s">
        <v>264</v>
      </c>
      <c r="S96" s="440"/>
      <c r="T96" s="440"/>
      <c r="U96" s="440"/>
      <c r="V96" s="440"/>
      <c r="W96" s="441"/>
      <c r="X96" s="285"/>
      <c r="Y96" s="285"/>
      <c r="Z96" s="289">
        <v>16</v>
      </c>
      <c r="AA96" s="290">
        <v>21</v>
      </c>
      <c r="AB96" s="291">
        <v>11</v>
      </c>
      <c r="AC96" s="319"/>
      <c r="AD96" s="112"/>
      <c r="AE96" s="442" t="s">
        <v>221</v>
      </c>
      <c r="AF96" s="443"/>
      <c r="AG96" s="443"/>
      <c r="AH96" s="443"/>
      <c r="AI96" s="443"/>
      <c r="AJ96" s="443"/>
      <c r="AK96" s="444" t="s">
        <v>30</v>
      </c>
      <c r="AL96" s="443"/>
      <c r="AM96" s="443"/>
      <c r="AN96" s="443"/>
      <c r="AO96" s="443"/>
      <c r="AP96" s="443"/>
      <c r="AQ96" s="445"/>
      <c r="BR96" s="104"/>
      <c r="BS96" s="104"/>
      <c r="BT96" s="104"/>
      <c r="BU96" s="104"/>
      <c r="BV96" s="104"/>
      <c r="BW96" s="104"/>
      <c r="BX96" s="104"/>
      <c r="BY96" s="104"/>
    </row>
    <row r="97" spans="1:98" ht="12.9" customHeight="1" thickBot="1" x14ac:dyDescent="0.25">
      <c r="I97" s="436"/>
      <c r="J97" s="437"/>
      <c r="K97" s="437"/>
      <c r="L97" s="438"/>
      <c r="M97" s="446" t="s">
        <v>214</v>
      </c>
      <c r="N97" s="447"/>
      <c r="O97" s="447"/>
      <c r="P97" s="447"/>
      <c r="Q97" s="447"/>
      <c r="R97" s="447" t="s">
        <v>264</v>
      </c>
      <c r="S97" s="447"/>
      <c r="T97" s="447"/>
      <c r="U97" s="447"/>
      <c r="V97" s="447"/>
      <c r="W97" s="448"/>
      <c r="X97" s="282">
        <v>18</v>
      </c>
      <c r="Y97" s="283">
        <v>13</v>
      </c>
      <c r="Z97" s="284"/>
      <c r="AA97" s="322"/>
      <c r="AB97" s="323"/>
      <c r="AC97" s="260"/>
      <c r="AD97" s="260"/>
      <c r="AE97" s="131" t="s">
        <v>171</v>
      </c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BR97" s="104"/>
      <c r="BS97" s="104"/>
      <c r="BT97" s="104"/>
      <c r="BU97" s="104"/>
      <c r="BV97" s="104"/>
      <c r="BW97" s="104"/>
      <c r="BX97" s="104"/>
      <c r="BY97" s="104"/>
    </row>
    <row r="98" spans="1:98" ht="12.9" customHeight="1" thickTop="1" thickBot="1" x14ac:dyDescent="0.25">
      <c r="I98" s="433" t="s">
        <v>22</v>
      </c>
      <c r="J98" s="434"/>
      <c r="K98" s="434"/>
      <c r="L98" s="435"/>
      <c r="M98" s="439" t="s">
        <v>244</v>
      </c>
      <c r="N98" s="440"/>
      <c r="O98" s="440"/>
      <c r="P98" s="440"/>
      <c r="Q98" s="440"/>
      <c r="R98" s="440" t="s">
        <v>245</v>
      </c>
      <c r="S98" s="440"/>
      <c r="T98" s="440"/>
      <c r="U98" s="440"/>
      <c r="V98" s="440"/>
      <c r="W98" s="441"/>
      <c r="X98" s="313">
        <v>21</v>
      </c>
      <c r="Y98" s="314">
        <v>21</v>
      </c>
      <c r="Z98" s="315"/>
      <c r="AA98" s="285"/>
      <c r="AB98" s="285"/>
      <c r="AC98" s="260"/>
      <c r="AD98" s="260"/>
      <c r="AE98" s="449" t="s">
        <v>223</v>
      </c>
      <c r="AF98" s="450"/>
      <c r="AG98" s="450"/>
      <c r="AH98" s="450"/>
      <c r="AI98" s="450"/>
      <c r="AJ98" s="450"/>
      <c r="AK98" s="451" t="s">
        <v>245</v>
      </c>
      <c r="AL98" s="450"/>
      <c r="AM98" s="450"/>
      <c r="AN98" s="450"/>
      <c r="AO98" s="450"/>
      <c r="AP98" s="450"/>
      <c r="AQ98" s="452"/>
      <c r="BR98" s="104"/>
      <c r="BS98" s="104"/>
      <c r="BT98" s="104"/>
      <c r="BU98" s="104"/>
      <c r="BV98" s="104"/>
      <c r="BW98" s="104"/>
      <c r="BX98" s="104"/>
      <c r="BY98" s="104"/>
    </row>
    <row r="99" spans="1:98" ht="12.9" customHeight="1" thickTop="1" thickBot="1" x14ac:dyDescent="0.25">
      <c r="I99" s="436"/>
      <c r="J99" s="437"/>
      <c r="K99" s="437"/>
      <c r="L99" s="438"/>
      <c r="M99" s="446" t="s">
        <v>250</v>
      </c>
      <c r="N99" s="447"/>
      <c r="O99" s="447"/>
      <c r="P99" s="447"/>
      <c r="Q99" s="447"/>
      <c r="R99" s="447" t="s">
        <v>251</v>
      </c>
      <c r="S99" s="447"/>
      <c r="T99" s="447"/>
      <c r="U99" s="447"/>
      <c r="V99" s="447"/>
      <c r="W99" s="448"/>
      <c r="X99" s="260"/>
      <c r="Y99" s="260"/>
      <c r="Z99" s="260"/>
      <c r="AA99" s="260"/>
      <c r="AB99" s="260"/>
      <c r="AC99" s="260"/>
      <c r="AD99" s="260"/>
      <c r="AE99" s="442" t="s">
        <v>225</v>
      </c>
      <c r="AF99" s="443"/>
      <c r="AG99" s="443"/>
      <c r="AH99" s="443"/>
      <c r="AI99" s="443"/>
      <c r="AJ99" s="443"/>
      <c r="AK99" s="444" t="s">
        <v>251</v>
      </c>
      <c r="AL99" s="443"/>
      <c r="AM99" s="443"/>
      <c r="AN99" s="443"/>
      <c r="AO99" s="443"/>
      <c r="AP99" s="443"/>
      <c r="AQ99" s="445"/>
      <c r="BR99" s="104"/>
      <c r="BS99" s="104"/>
      <c r="BT99" s="104"/>
      <c r="BU99" s="104"/>
      <c r="BV99" s="104"/>
      <c r="BW99" s="104"/>
      <c r="BX99" s="104"/>
      <c r="BY99" s="104"/>
    </row>
    <row r="100" spans="1:98" ht="12.9" customHeight="1" thickTop="1" x14ac:dyDescent="0.2">
      <c r="BR100" s="104"/>
      <c r="BS100" s="104"/>
      <c r="BT100" s="104"/>
      <c r="BU100" s="104"/>
      <c r="BV100" s="104"/>
      <c r="BW100" s="104"/>
      <c r="BX100" s="104"/>
      <c r="BY100" s="104"/>
    </row>
    <row r="101" spans="1:98" s="105" customFormat="1" ht="12" customHeight="1" thickBot="1" x14ac:dyDescent="0.25">
      <c r="A101" s="134"/>
      <c r="B101" s="134"/>
      <c r="C101" s="135"/>
      <c r="D101" s="136"/>
      <c r="E101" s="136"/>
      <c r="F101" s="136"/>
      <c r="G101" s="136"/>
      <c r="H101" s="136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8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4"/>
      <c r="BZ101" s="104"/>
      <c r="CA101" s="104"/>
      <c r="CB101" s="104"/>
      <c r="CC101" s="104"/>
      <c r="CD101" s="104"/>
    </row>
    <row r="102" spans="1:98" s="105" customFormat="1" ht="12" customHeight="1" x14ac:dyDescent="0.2">
      <c r="C102" s="111"/>
      <c r="D102" s="115"/>
      <c r="E102" s="115"/>
      <c r="F102" s="115"/>
      <c r="G102" s="115"/>
      <c r="H102" s="115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3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Z102" s="104"/>
      <c r="CA102" s="104"/>
      <c r="CB102" s="104"/>
      <c r="CC102" s="104"/>
      <c r="CD102" s="104"/>
    </row>
    <row r="103" spans="1:98" s="105" customFormat="1" ht="30" x14ac:dyDescent="0.2">
      <c r="C103" s="453" t="s">
        <v>65</v>
      </c>
      <c r="D103" s="453"/>
      <c r="E103" s="453"/>
      <c r="F103" s="453"/>
      <c r="G103" s="453"/>
      <c r="H103" s="453"/>
      <c r="I103" s="453"/>
      <c r="J103" s="453"/>
      <c r="K103" s="453"/>
      <c r="L103" s="453"/>
      <c r="M103" s="453"/>
      <c r="N103" s="453"/>
      <c r="O103" s="453"/>
      <c r="P103" s="453"/>
      <c r="Q103" s="109"/>
      <c r="R103" s="109"/>
      <c r="S103" s="109"/>
      <c r="T103" s="109"/>
      <c r="U103" s="116" t="s">
        <v>48</v>
      </c>
      <c r="V103" s="109"/>
      <c r="W103" s="109"/>
      <c r="X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7"/>
      <c r="BG103" s="107"/>
      <c r="BZ103" s="104"/>
      <c r="CA103" s="104"/>
      <c r="CB103" s="104"/>
      <c r="CC103" s="104"/>
      <c r="CD103" s="104"/>
    </row>
    <row r="104" spans="1:98" s="105" customFormat="1" ht="5.0999999999999996" customHeight="1" thickBot="1" x14ac:dyDescent="0.25">
      <c r="B104" s="104"/>
      <c r="C104" s="111"/>
      <c r="D104" s="115"/>
      <c r="E104" s="115"/>
      <c r="F104" s="115"/>
      <c r="G104" s="115"/>
      <c r="H104" s="115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3"/>
      <c r="T104" s="113"/>
      <c r="U104" s="113"/>
      <c r="V104" s="113"/>
      <c r="W104" s="113"/>
      <c r="X104" s="113"/>
      <c r="Y104" s="112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G104" s="107"/>
      <c r="BH104" s="107"/>
      <c r="CA104" s="104"/>
      <c r="CB104" s="104"/>
      <c r="CC104" s="104"/>
      <c r="CD104" s="104"/>
      <c r="CE104" s="104"/>
    </row>
    <row r="105" spans="1:98" s="105" customFormat="1" ht="10.95" customHeight="1" x14ac:dyDescent="0.15">
      <c r="A105" s="110"/>
      <c r="B105" s="110"/>
      <c r="C105" s="454" t="s">
        <v>66</v>
      </c>
      <c r="D105" s="455"/>
      <c r="E105" s="394" t="str">
        <f>C107</f>
        <v>藤原大</v>
      </c>
      <c r="F105" s="395"/>
      <c r="G105" s="395"/>
      <c r="H105" s="396"/>
      <c r="I105" s="397" t="str">
        <f>C110</f>
        <v>曽我部歓太</v>
      </c>
      <c r="J105" s="395"/>
      <c r="K105" s="395"/>
      <c r="L105" s="396"/>
      <c r="M105" s="397" t="str">
        <f>C113</f>
        <v>近藤英樹</v>
      </c>
      <c r="N105" s="395"/>
      <c r="O105" s="395"/>
      <c r="P105" s="396"/>
      <c r="Q105" s="397" t="str">
        <f>C116</f>
        <v>楠健一</v>
      </c>
      <c r="R105" s="395"/>
      <c r="S105" s="395"/>
      <c r="T105" s="396"/>
      <c r="U105" s="397" t="str">
        <f>C119</f>
        <v>槇山亨</v>
      </c>
      <c r="V105" s="395"/>
      <c r="W105" s="395"/>
      <c r="X105" s="396"/>
      <c r="Y105" s="493" t="s">
        <v>1</v>
      </c>
      <c r="Z105" s="494"/>
      <c r="AA105" s="494"/>
      <c r="AB105" s="495"/>
      <c r="AC105" s="89"/>
      <c r="AD105" s="505" t="s">
        <v>3</v>
      </c>
      <c r="AE105" s="506"/>
      <c r="AF105" s="496" t="s">
        <v>4</v>
      </c>
      <c r="AG105" s="498"/>
      <c r="AH105" s="497"/>
      <c r="AI105" s="499" t="s">
        <v>5</v>
      </c>
      <c r="AJ105" s="500"/>
      <c r="AK105" s="501"/>
      <c r="AL105" s="163"/>
      <c r="AM105" s="163"/>
      <c r="AN105" s="104"/>
      <c r="AO105" s="388" t="s">
        <v>67</v>
      </c>
      <c r="AP105" s="389"/>
      <c r="AQ105" s="389"/>
      <c r="AR105" s="389"/>
      <c r="AS105" s="389"/>
      <c r="AT105" s="389"/>
      <c r="AU105" s="389"/>
      <c r="AV105" s="389"/>
      <c r="AW105" s="389"/>
      <c r="AX105" s="389"/>
      <c r="AY105" s="390"/>
      <c r="AZ105" s="394" t="str">
        <f>AO107</f>
        <v>山中悠智</v>
      </c>
      <c r="BA105" s="395"/>
      <c r="BB105" s="395"/>
      <c r="BC105" s="396"/>
      <c r="BD105" s="397" t="str">
        <f>AO110</f>
        <v>長﨑陽司</v>
      </c>
      <c r="BE105" s="395"/>
      <c r="BF105" s="395"/>
      <c r="BG105" s="396"/>
      <c r="BH105" s="397" t="str">
        <f>AO113</f>
        <v>續木蒼馬</v>
      </c>
      <c r="BI105" s="395"/>
      <c r="BJ105" s="395"/>
      <c r="BK105" s="396"/>
      <c r="BL105" s="397" t="str">
        <f>AO116</f>
        <v>井上訓臣</v>
      </c>
      <c r="BM105" s="395"/>
      <c r="BN105" s="395"/>
      <c r="BO105" s="398"/>
      <c r="BP105" s="493" t="s">
        <v>1</v>
      </c>
      <c r="BQ105" s="494"/>
      <c r="BR105" s="494"/>
      <c r="BS105" s="495"/>
      <c r="BT105" s="162"/>
      <c r="BU105" s="496" t="s">
        <v>3</v>
      </c>
      <c r="BV105" s="497"/>
      <c r="BW105" s="496" t="s">
        <v>4</v>
      </c>
      <c r="BX105" s="498"/>
      <c r="BY105" s="497"/>
      <c r="BZ105" s="499" t="s">
        <v>5</v>
      </c>
      <c r="CA105" s="500"/>
      <c r="CB105" s="501"/>
      <c r="CC105" s="162"/>
      <c r="CD105" s="162"/>
      <c r="CP105" s="104"/>
      <c r="CQ105" s="104"/>
      <c r="CR105" s="104"/>
      <c r="CS105" s="104"/>
      <c r="CT105" s="104"/>
    </row>
    <row r="106" spans="1:98" s="105" customFormat="1" ht="10.95" customHeight="1" thickBot="1" x14ac:dyDescent="0.2">
      <c r="A106" s="110"/>
      <c r="B106" s="110"/>
      <c r="C106" s="456"/>
      <c r="D106" s="457"/>
      <c r="E106" s="399" t="str">
        <f>C108</f>
        <v>富田恭平</v>
      </c>
      <c r="F106" s="372"/>
      <c r="G106" s="372"/>
      <c r="H106" s="373"/>
      <c r="I106" s="371" t="str">
        <f>C111</f>
        <v>星川秦輝</v>
      </c>
      <c r="J106" s="372"/>
      <c r="K106" s="372"/>
      <c r="L106" s="373"/>
      <c r="M106" s="371" t="str">
        <f>C114</f>
        <v>石原結人</v>
      </c>
      <c r="N106" s="372"/>
      <c r="O106" s="372"/>
      <c r="P106" s="373"/>
      <c r="Q106" s="371" t="str">
        <f>C117</f>
        <v>池内義幸</v>
      </c>
      <c r="R106" s="372"/>
      <c r="S106" s="372"/>
      <c r="T106" s="373"/>
      <c r="U106" s="371" t="str">
        <f>C120</f>
        <v>郭昊</v>
      </c>
      <c r="V106" s="372"/>
      <c r="W106" s="372"/>
      <c r="X106" s="373"/>
      <c r="Y106" s="466" t="s">
        <v>2</v>
      </c>
      <c r="Z106" s="467"/>
      <c r="AA106" s="467"/>
      <c r="AB106" s="468"/>
      <c r="AC106" s="89"/>
      <c r="AD106" s="167" t="s">
        <v>6</v>
      </c>
      <c r="AE106" s="168" t="s">
        <v>7</v>
      </c>
      <c r="AF106" s="167" t="s">
        <v>21</v>
      </c>
      <c r="AG106" s="168" t="s">
        <v>8</v>
      </c>
      <c r="AH106" s="169" t="s">
        <v>9</v>
      </c>
      <c r="AI106" s="168" t="s">
        <v>21</v>
      </c>
      <c r="AJ106" s="168" t="s">
        <v>8</v>
      </c>
      <c r="AK106" s="169" t="s">
        <v>9</v>
      </c>
      <c r="AL106" s="163"/>
      <c r="AM106" s="163"/>
      <c r="AN106" s="104"/>
      <c r="AO106" s="391"/>
      <c r="AP106" s="392"/>
      <c r="AQ106" s="392"/>
      <c r="AR106" s="392"/>
      <c r="AS106" s="392"/>
      <c r="AT106" s="392"/>
      <c r="AU106" s="392"/>
      <c r="AV106" s="392"/>
      <c r="AW106" s="392"/>
      <c r="AX106" s="392"/>
      <c r="AY106" s="393"/>
      <c r="AZ106" s="399" t="str">
        <f>AO108</f>
        <v>大岡瑠雅</v>
      </c>
      <c r="BA106" s="372"/>
      <c r="BB106" s="372"/>
      <c r="BC106" s="373"/>
      <c r="BD106" s="371" t="str">
        <f>AO111</f>
        <v>節田裕貴</v>
      </c>
      <c r="BE106" s="372"/>
      <c r="BF106" s="372"/>
      <c r="BG106" s="373"/>
      <c r="BH106" s="371" t="str">
        <f>AO114</f>
        <v>續木雅仁</v>
      </c>
      <c r="BI106" s="372"/>
      <c r="BJ106" s="372"/>
      <c r="BK106" s="373"/>
      <c r="BL106" s="371" t="str">
        <f>AO117</f>
        <v>好井邦嘉</v>
      </c>
      <c r="BM106" s="372"/>
      <c r="BN106" s="372"/>
      <c r="BO106" s="374"/>
      <c r="BP106" s="466" t="s">
        <v>2</v>
      </c>
      <c r="BQ106" s="467"/>
      <c r="BR106" s="467"/>
      <c r="BS106" s="468"/>
      <c r="BT106" s="162"/>
      <c r="BU106" s="167" t="s">
        <v>6</v>
      </c>
      <c r="BV106" s="168" t="s">
        <v>7</v>
      </c>
      <c r="BW106" s="167" t="s">
        <v>21</v>
      </c>
      <c r="BX106" s="168" t="s">
        <v>8</v>
      </c>
      <c r="BY106" s="169" t="s">
        <v>9</v>
      </c>
      <c r="BZ106" s="168" t="s">
        <v>21</v>
      </c>
      <c r="CA106" s="168" t="s">
        <v>8</v>
      </c>
      <c r="CB106" s="169" t="s">
        <v>9</v>
      </c>
      <c r="CC106" s="162"/>
      <c r="CD106" s="162"/>
      <c r="CP106" s="104"/>
      <c r="CQ106" s="104"/>
      <c r="CR106" s="104"/>
      <c r="CS106" s="104"/>
      <c r="CT106" s="104"/>
    </row>
    <row r="107" spans="1:98" s="105" customFormat="1" ht="10.95" customHeight="1" x14ac:dyDescent="0.15">
      <c r="A107" s="108"/>
      <c r="B107" s="108"/>
      <c r="C107" s="87" t="s">
        <v>109</v>
      </c>
      <c r="D107" s="266" t="s">
        <v>85</v>
      </c>
      <c r="E107" s="375"/>
      <c r="F107" s="376"/>
      <c r="G107" s="376"/>
      <c r="H107" s="377"/>
      <c r="I107" s="99">
        <v>21</v>
      </c>
      <c r="J107" s="40" t="str">
        <f>IF(I107="","","-")</f>
        <v>-</v>
      </c>
      <c r="K107" s="96">
        <v>18</v>
      </c>
      <c r="L107" s="366" t="str">
        <f>IF(I107&lt;&gt;"",IF(I107&gt;K107,IF(I108&gt;K108,"○",IF(I109&gt;K109,"○","×")),IF(I108&gt;K108,IF(I109&gt;K109,"○","×"),"×")),"")</f>
        <v>○</v>
      </c>
      <c r="M107" s="99">
        <v>21</v>
      </c>
      <c r="N107" s="54" t="str">
        <f t="shared" ref="N107:N112" si="18">IF(M107="","","-")</f>
        <v>-</v>
      </c>
      <c r="O107" s="95">
        <v>16</v>
      </c>
      <c r="P107" s="366" t="str">
        <f>IF(M107&lt;&gt;"",IF(M107&gt;O107,IF(M108&gt;O108,"○",IF(M109&gt;O109,"○","×")),IF(M108&gt;O108,IF(M109&gt;O109,"○","×"),"×")),"")</f>
        <v>×</v>
      </c>
      <c r="Q107" s="99">
        <v>14</v>
      </c>
      <c r="R107" s="54" t="str">
        <f t="shared" ref="R107:R115" si="19">IF(Q107="","","-")</f>
        <v>-</v>
      </c>
      <c r="S107" s="95">
        <v>21</v>
      </c>
      <c r="T107" s="366" t="str">
        <f>IF(Q107&lt;&gt;"",IF(Q107&gt;S107,IF(Q108&gt;S108,"○",IF(Q109&gt;S109,"○","×")),IF(Q108&gt;S108,IF(Q109&gt;S109,"○","×"),"×")),"")</f>
        <v>×</v>
      </c>
      <c r="U107" s="99">
        <v>7</v>
      </c>
      <c r="V107" s="54" t="str">
        <f t="shared" ref="V107:V118" si="20">IF(U107="","","-")</f>
        <v>-</v>
      </c>
      <c r="W107" s="95">
        <v>21</v>
      </c>
      <c r="X107" s="369" t="str">
        <f>IF(U107&lt;&gt;"",IF(U107&gt;W107,IF(U108&gt;W108,"○",IF(U109&gt;W109,"○","×")),IF(U108&gt;W108,IF(U109&gt;W109,"○","×"),"×")),"")</f>
        <v>×</v>
      </c>
      <c r="Y107" s="419">
        <v>4</v>
      </c>
      <c r="Z107" s="420"/>
      <c r="AA107" s="420"/>
      <c r="AB107" s="421"/>
      <c r="AC107" s="89"/>
      <c r="AD107" s="170"/>
      <c r="AE107" s="171"/>
      <c r="AF107" s="190"/>
      <c r="AG107" s="191"/>
      <c r="AH107" s="175"/>
      <c r="AI107" s="171"/>
      <c r="AJ107" s="171"/>
      <c r="AK107" s="175"/>
      <c r="AL107" s="164"/>
      <c r="AM107" s="164"/>
      <c r="AN107" s="104"/>
      <c r="AO107" s="458" t="s">
        <v>70</v>
      </c>
      <c r="AP107" s="459"/>
      <c r="AQ107" s="459"/>
      <c r="AR107" s="459"/>
      <c r="AS107" s="459"/>
      <c r="AT107" s="460" t="s">
        <v>69</v>
      </c>
      <c r="AU107" s="460"/>
      <c r="AV107" s="460"/>
      <c r="AW107" s="460"/>
      <c r="AX107" s="460"/>
      <c r="AY107" s="461"/>
      <c r="AZ107" s="375"/>
      <c r="BA107" s="376"/>
      <c r="BB107" s="376"/>
      <c r="BC107" s="377"/>
      <c r="BD107" s="157">
        <v>21</v>
      </c>
      <c r="BE107" s="40" t="str">
        <f>IF(BD107="","","-")</f>
        <v>-</v>
      </c>
      <c r="BF107" s="46">
        <v>15</v>
      </c>
      <c r="BG107" s="366" t="str">
        <f>IF(BD107&lt;&gt;"",IF(BD107&gt;BF107,IF(BD108&gt;BF108,"○",IF(BD109&gt;BF109,"○","×")),IF(BD108&gt;BF108,IF(BD109&gt;BF109,"○","×"),"×")),"")</f>
        <v>○</v>
      </c>
      <c r="BH107" s="20">
        <v>14</v>
      </c>
      <c r="BI107" s="54" t="str">
        <f t="shared" ref="BI107:BI112" si="21">IF(BH107="","","-")</f>
        <v>-</v>
      </c>
      <c r="BJ107" s="53">
        <v>21</v>
      </c>
      <c r="BK107" s="366" t="str">
        <f>IF(BH107&lt;&gt;"",IF(BH107&gt;BJ107,IF(BH108&gt;BJ108,"○",IF(BH109&gt;BJ109,"○","×")),IF(BH108&gt;BJ108,IF(BH109&gt;BJ109,"○","×"),"×")),"")</f>
        <v>×</v>
      </c>
      <c r="BL107" s="56">
        <v>11</v>
      </c>
      <c r="BM107" s="54" t="str">
        <f t="shared" ref="BM107:BM115" si="22">IF(BL107="","","-")</f>
        <v>-</v>
      </c>
      <c r="BN107" s="46">
        <v>21</v>
      </c>
      <c r="BO107" s="369" t="str">
        <f>IF(BL107&lt;&gt;"",IF(BL107&gt;BN107,IF(BL108&gt;BN108,"○",IF(BL109&gt;BN109,"○","×")),IF(BL108&gt;BN108,IF(BL109&gt;BN109,"○","×"),"×")),"")</f>
        <v>×</v>
      </c>
      <c r="BP107" s="419">
        <f>RANK(CC108,CC108:CC117)</f>
        <v>3</v>
      </c>
      <c r="BQ107" s="420"/>
      <c r="BR107" s="420"/>
      <c r="BS107" s="421"/>
      <c r="BT107" s="162"/>
      <c r="BU107" s="179"/>
      <c r="BV107" s="90"/>
      <c r="BW107" s="172"/>
      <c r="BX107" s="173"/>
      <c r="BY107" s="174"/>
      <c r="BZ107" s="90"/>
      <c r="CA107" s="90"/>
      <c r="CB107" s="180"/>
      <c r="CC107" s="162"/>
      <c r="CD107" s="162"/>
      <c r="CP107" s="104"/>
      <c r="CQ107" s="104"/>
      <c r="CR107" s="104"/>
      <c r="CS107" s="104"/>
      <c r="CT107" s="104"/>
    </row>
    <row r="108" spans="1:98" s="105" customFormat="1" ht="10.95" customHeight="1" x14ac:dyDescent="0.15">
      <c r="A108" s="108"/>
      <c r="B108" s="108"/>
      <c r="C108" s="87" t="s">
        <v>110</v>
      </c>
      <c r="D108" s="267" t="s">
        <v>85</v>
      </c>
      <c r="E108" s="378"/>
      <c r="F108" s="379"/>
      <c r="G108" s="379"/>
      <c r="H108" s="380"/>
      <c r="I108" s="99">
        <v>21</v>
      </c>
      <c r="J108" s="40" t="str">
        <f>IF(I108="","","-")</f>
        <v>-</v>
      </c>
      <c r="K108" s="102">
        <v>19</v>
      </c>
      <c r="L108" s="367"/>
      <c r="M108" s="99">
        <v>14</v>
      </c>
      <c r="N108" s="40" t="str">
        <f t="shared" si="18"/>
        <v>-</v>
      </c>
      <c r="O108" s="96">
        <v>21</v>
      </c>
      <c r="P108" s="367"/>
      <c r="Q108" s="99">
        <v>12</v>
      </c>
      <c r="R108" s="40" t="str">
        <f t="shared" si="19"/>
        <v>-</v>
      </c>
      <c r="S108" s="96">
        <v>21</v>
      </c>
      <c r="T108" s="367"/>
      <c r="U108" s="99">
        <v>12</v>
      </c>
      <c r="V108" s="40" t="str">
        <f t="shared" si="20"/>
        <v>-</v>
      </c>
      <c r="W108" s="96">
        <v>21</v>
      </c>
      <c r="X108" s="370"/>
      <c r="Y108" s="422"/>
      <c r="Z108" s="423"/>
      <c r="AA108" s="423"/>
      <c r="AB108" s="424"/>
      <c r="AC108" s="89"/>
      <c r="AD108" s="170">
        <f>COUNTIF(E107:X109,"○")</f>
        <v>1</v>
      </c>
      <c r="AE108" s="171">
        <f>COUNTIF(E107:X109,"×")</f>
        <v>3</v>
      </c>
      <c r="AF108" s="190">
        <f>(IF((E107&gt;G107),1,0))+(IF((E108&gt;G108),1,0))+(IF((E109&gt;G109),1,0))+(IF((I107&gt;K107),1,0))+(IF((I108&gt;K108),1,0))+(IF((I109&gt;K109),1,0))+(IF((M107&gt;O107),1,0))+(IF((M108&gt;O108),1,0))+(IF((M109&gt;O109),1,0))+(IF((Q107&gt;S107),1,0))+(IF((Q108&gt;S108),1,0))+(IF((Q109&gt;S109),1,0))+(IF((U107&gt;W107),1,0))+(IF((U108&gt;W108),1,0))+(IF((U109&gt;W109),1,0))</f>
        <v>3</v>
      </c>
      <c r="AG108" s="191">
        <f>(IF((E107&lt;G107),1,0))+(IF((E108&lt;G108),1,0))+(IF((E109&lt;G109),1,0))+(IF((I107&lt;K107),1,0))+(IF((I108&lt;K108),1,0))+(IF((I109&lt;K109),1,0))+(IF((M107&lt;O107),1,0))+(IF((M108&lt;O108),1,0))+(IF((M109&lt;O109),1,0))+(IF((Q107&lt;S107),1,0))+(IF((Q108&lt;S108),1,0))+(IF((Q109&lt;S109),1,0))+(IF((U107&lt;W107),1,0))+(IF((U108&lt;W108),1,0))+(IF((U109&lt;W109),1,0))</f>
        <v>6</v>
      </c>
      <c r="AH108" s="192">
        <f>AF108-AG108</f>
        <v>-3</v>
      </c>
      <c r="AI108" s="171">
        <f>SUM(E107:E109,I107:I109,M107:M109,Q107:Q109,U107:U109)</f>
        <v>137</v>
      </c>
      <c r="AJ108" s="171">
        <f>SUM(G107:G109,K107:K109,O107:O109,S107:S109,W107:W109)</f>
        <v>179</v>
      </c>
      <c r="AK108" s="175">
        <f>AI108-AJ108</f>
        <v>-42</v>
      </c>
      <c r="AL108" s="425">
        <f>(AD108-AE108)*1000+(AH108)*100+AK108</f>
        <v>-2342</v>
      </c>
      <c r="AM108" s="426"/>
      <c r="AN108" s="104"/>
      <c r="AO108" s="458" t="s">
        <v>47</v>
      </c>
      <c r="AP108" s="459"/>
      <c r="AQ108" s="459"/>
      <c r="AR108" s="459"/>
      <c r="AS108" s="459"/>
      <c r="AT108" s="460" t="s">
        <v>69</v>
      </c>
      <c r="AU108" s="460"/>
      <c r="AV108" s="460"/>
      <c r="AW108" s="460"/>
      <c r="AX108" s="460"/>
      <c r="AY108" s="461"/>
      <c r="AZ108" s="378"/>
      <c r="BA108" s="379"/>
      <c r="BB108" s="379"/>
      <c r="BC108" s="380"/>
      <c r="BD108" s="20">
        <v>23</v>
      </c>
      <c r="BE108" s="40" t="str">
        <f>IF(BD108="","","-")</f>
        <v>-</v>
      </c>
      <c r="BF108" s="52">
        <v>21</v>
      </c>
      <c r="BG108" s="367"/>
      <c r="BH108" s="20">
        <v>18</v>
      </c>
      <c r="BI108" s="40" t="str">
        <f t="shared" si="21"/>
        <v>-</v>
      </c>
      <c r="BJ108" s="46">
        <v>21</v>
      </c>
      <c r="BK108" s="367"/>
      <c r="BL108" s="20">
        <v>13</v>
      </c>
      <c r="BM108" s="40" t="str">
        <f t="shared" si="22"/>
        <v>-</v>
      </c>
      <c r="BN108" s="46">
        <v>21</v>
      </c>
      <c r="BO108" s="370"/>
      <c r="BP108" s="422"/>
      <c r="BQ108" s="423"/>
      <c r="BR108" s="423"/>
      <c r="BS108" s="424"/>
      <c r="BT108" s="162"/>
      <c r="BU108" s="179">
        <f>COUNTIF(AZ107:BO109,"○")</f>
        <v>1</v>
      </c>
      <c r="BV108" s="90">
        <f>COUNTIF(AZ107:BO109,"×")</f>
        <v>2</v>
      </c>
      <c r="BW108" s="176">
        <f>(IF((AZ107&gt;BB107),1,0))+(IF((AZ108&gt;BB108),1,0))+(IF((AZ109&gt;BB109),1,0))+(IF((BD107&gt;BF107),1,0))+(IF((BD108&gt;BF108),1,0))+(IF((BD109&gt;BF109),1,0))+(IF((BH107&gt;BJ107),1,0))+(IF((BH108&gt;BJ108),1,0))+(IF((BH109&gt;BJ109),1,0))+(IF((BL107&gt;BN107),1,0))+(IF((BL108&gt;BN108),1,0))+(IF((BL109&gt;BN109),1,0))</f>
        <v>2</v>
      </c>
      <c r="BX108" s="177">
        <f>(IF((AZ107&lt;BB107),1,0))+(IF((AZ108&lt;BB108),1,0))+(IF((AZ109&lt;BB109),1,0))+(IF((BD107&lt;BF107),1,0))+(IF((BD108&lt;BF108),1,0))+(IF((BD109&lt;BF109),1,0))+(IF((BH107&lt;BJ107),1,0))+(IF((BH108&lt;BJ108),1,0))+(IF((BH109&lt;BJ109),1,0))+(IF((BL107&lt;BN107),1,0))+(IF((BL108&lt;BN108),1,0))+(IF((BL109&lt;BN109),1,0))</f>
        <v>4</v>
      </c>
      <c r="BY108" s="178">
        <f>BW108-BX108</f>
        <v>-2</v>
      </c>
      <c r="BZ108" s="90">
        <f>SUM(AZ107:AZ109,BD107:BD109,BH107:BH109,BL107:BL109)</f>
        <v>100</v>
      </c>
      <c r="CA108" s="90">
        <f>SUM(BB107:BB109,BF107:BF109,BJ107:BJ109,BN107:BN109)</f>
        <v>120</v>
      </c>
      <c r="CB108" s="180">
        <f>BZ108-CA108</f>
        <v>-20</v>
      </c>
      <c r="CC108" s="425">
        <f>(BU108-BV108)*1000+(BY108)*100+CB108</f>
        <v>-1220</v>
      </c>
      <c r="CD108" s="426"/>
      <c r="CP108" s="104"/>
      <c r="CQ108" s="104"/>
      <c r="CR108" s="104"/>
      <c r="CS108" s="104"/>
      <c r="CT108" s="104"/>
    </row>
    <row r="109" spans="1:98" s="105" customFormat="1" ht="10.95" customHeight="1" thickBot="1" x14ac:dyDescent="0.2">
      <c r="A109" s="107"/>
      <c r="B109" s="107"/>
      <c r="C109" s="84"/>
      <c r="D109" s="268"/>
      <c r="E109" s="381"/>
      <c r="F109" s="382"/>
      <c r="G109" s="382"/>
      <c r="H109" s="383"/>
      <c r="I109" s="101"/>
      <c r="J109" s="40" t="str">
        <f>IF(I109="","","-")</f>
        <v/>
      </c>
      <c r="K109" s="98"/>
      <c r="L109" s="368"/>
      <c r="M109" s="101">
        <v>15</v>
      </c>
      <c r="N109" s="49" t="str">
        <f t="shared" si="18"/>
        <v>-</v>
      </c>
      <c r="O109" s="98">
        <v>21</v>
      </c>
      <c r="P109" s="367"/>
      <c r="Q109" s="99"/>
      <c r="R109" s="40" t="str">
        <f t="shared" si="19"/>
        <v/>
      </c>
      <c r="S109" s="96"/>
      <c r="T109" s="367"/>
      <c r="U109" s="99"/>
      <c r="V109" s="40" t="str">
        <f t="shared" si="20"/>
        <v/>
      </c>
      <c r="W109" s="96"/>
      <c r="X109" s="370"/>
      <c r="Y109" s="71">
        <f>AD108</f>
        <v>1</v>
      </c>
      <c r="Z109" s="57" t="s">
        <v>10</v>
      </c>
      <c r="AA109" s="57">
        <f>AE108</f>
        <v>3</v>
      </c>
      <c r="AB109" s="72" t="s">
        <v>7</v>
      </c>
      <c r="AC109" s="89"/>
      <c r="AD109" s="170"/>
      <c r="AE109" s="171"/>
      <c r="AF109" s="190"/>
      <c r="AG109" s="191"/>
      <c r="AH109" s="175"/>
      <c r="AI109" s="171"/>
      <c r="AJ109" s="171"/>
      <c r="AK109" s="175"/>
      <c r="AL109" s="165"/>
      <c r="AM109" s="158"/>
      <c r="AN109" s="104"/>
      <c r="AO109" s="462"/>
      <c r="AP109" s="463"/>
      <c r="AQ109" s="463"/>
      <c r="AR109" s="463"/>
      <c r="AS109" s="463"/>
      <c r="AT109" s="464"/>
      <c r="AU109" s="464"/>
      <c r="AV109" s="464"/>
      <c r="AW109" s="464"/>
      <c r="AX109" s="464"/>
      <c r="AY109" s="465"/>
      <c r="AZ109" s="381"/>
      <c r="BA109" s="382"/>
      <c r="BB109" s="382"/>
      <c r="BC109" s="383"/>
      <c r="BD109" s="26"/>
      <c r="BE109" s="40" t="str">
        <f>IF(BD109="","","-")</f>
        <v/>
      </c>
      <c r="BF109" s="48"/>
      <c r="BG109" s="368"/>
      <c r="BH109" s="26"/>
      <c r="BI109" s="49" t="str">
        <f t="shared" si="21"/>
        <v/>
      </c>
      <c r="BJ109" s="48"/>
      <c r="BK109" s="367"/>
      <c r="BL109" s="26"/>
      <c r="BM109" s="49" t="str">
        <f t="shared" si="22"/>
        <v/>
      </c>
      <c r="BN109" s="48"/>
      <c r="BO109" s="370"/>
      <c r="BP109" s="71">
        <f>BU108</f>
        <v>1</v>
      </c>
      <c r="BQ109" s="57" t="s">
        <v>10</v>
      </c>
      <c r="BR109" s="57">
        <f>BV108</f>
        <v>2</v>
      </c>
      <c r="BS109" s="72" t="s">
        <v>7</v>
      </c>
      <c r="BT109" s="162"/>
      <c r="BU109" s="179"/>
      <c r="BV109" s="90"/>
      <c r="BW109" s="179"/>
      <c r="BX109" s="90"/>
      <c r="BY109" s="180"/>
      <c r="BZ109" s="90"/>
      <c r="CA109" s="90"/>
      <c r="CB109" s="180"/>
      <c r="CC109" s="158"/>
      <c r="CD109" s="159"/>
      <c r="CP109" s="104"/>
      <c r="CQ109" s="104"/>
      <c r="CR109" s="104"/>
      <c r="CS109" s="104"/>
      <c r="CT109" s="104"/>
    </row>
    <row r="110" spans="1:98" s="105" customFormat="1" ht="10.95" customHeight="1" x14ac:dyDescent="0.15">
      <c r="A110" s="108"/>
      <c r="B110" s="108"/>
      <c r="C110" s="87" t="s">
        <v>95</v>
      </c>
      <c r="D110" s="242" t="s">
        <v>61</v>
      </c>
      <c r="E110" s="42">
        <f>IF(K107="","",K107)</f>
        <v>18</v>
      </c>
      <c r="F110" s="40" t="str">
        <f t="shared" ref="F110:F121" si="23">IF(E110="","","-")</f>
        <v>-</v>
      </c>
      <c r="G110" s="154">
        <f>IF(I107="","",I107)</f>
        <v>21</v>
      </c>
      <c r="H110" s="409" t="str">
        <f>IF(L107="","",IF(L107="○","×",IF(L107="×","○")))</f>
        <v>×</v>
      </c>
      <c r="I110" s="400"/>
      <c r="J110" s="401"/>
      <c r="K110" s="401"/>
      <c r="L110" s="402"/>
      <c r="M110" s="99">
        <v>17</v>
      </c>
      <c r="N110" s="40" t="str">
        <f t="shared" si="18"/>
        <v>-</v>
      </c>
      <c r="O110" s="96">
        <v>21</v>
      </c>
      <c r="P110" s="416" t="str">
        <f>IF(M110&lt;&gt;"",IF(M110&gt;O110,IF(M111&gt;O111,"○",IF(M112&gt;O112,"○","×")),IF(M111&gt;O111,IF(M112&gt;O112,"○","×"),"×")),"")</f>
        <v>×</v>
      </c>
      <c r="Q110" s="100">
        <v>14</v>
      </c>
      <c r="R110" s="43" t="str">
        <f t="shared" si="19"/>
        <v>-</v>
      </c>
      <c r="S110" s="97">
        <v>21</v>
      </c>
      <c r="T110" s="416" t="str">
        <f>IF(Q110&lt;&gt;"",IF(Q110&gt;S110,IF(Q111&gt;S111,"○",IF(Q112&gt;S112,"○","×")),IF(Q111&gt;S111,IF(Q112&gt;S112,"○","×"),"×")),"")</f>
        <v>×</v>
      </c>
      <c r="U110" s="100">
        <v>6</v>
      </c>
      <c r="V110" s="43" t="str">
        <f t="shared" si="20"/>
        <v>-</v>
      </c>
      <c r="W110" s="97">
        <v>21</v>
      </c>
      <c r="X110" s="417" t="str">
        <f>IF(U110&lt;&gt;"",IF(U110&gt;W110,IF(U111&gt;W111,"○",IF(U112&gt;W112,"○","×")),IF(U111&gt;W111,IF(U112&gt;W112,"○","×"),"×")),"")</f>
        <v>×</v>
      </c>
      <c r="Y110" s="419">
        <f>RANK(AL111,AL107:AL120)</f>
        <v>5</v>
      </c>
      <c r="Z110" s="420"/>
      <c r="AA110" s="420"/>
      <c r="AB110" s="421"/>
      <c r="AC110" s="89"/>
      <c r="AD110" s="181"/>
      <c r="AE110" s="182"/>
      <c r="AF110" s="193"/>
      <c r="AG110" s="194"/>
      <c r="AH110" s="183"/>
      <c r="AI110" s="182"/>
      <c r="AJ110" s="182"/>
      <c r="AK110" s="183"/>
      <c r="AL110" s="165"/>
      <c r="AM110" s="158"/>
      <c r="AN110" s="104"/>
      <c r="AO110" s="469" t="s">
        <v>100</v>
      </c>
      <c r="AP110" s="470"/>
      <c r="AQ110" s="470"/>
      <c r="AR110" s="470"/>
      <c r="AS110" s="470"/>
      <c r="AT110" s="471" t="s">
        <v>61</v>
      </c>
      <c r="AU110" s="471"/>
      <c r="AV110" s="471"/>
      <c r="AW110" s="471"/>
      <c r="AX110" s="471"/>
      <c r="AY110" s="472"/>
      <c r="AZ110" s="42">
        <f>IF(BF107="","",BF107)</f>
        <v>15</v>
      </c>
      <c r="BA110" s="40" t="str">
        <f t="shared" ref="BA110:BA118" si="24">IF(AZ110="","","-")</f>
        <v>-</v>
      </c>
      <c r="BB110" s="154">
        <f>IF(BD107="","",BD107)</f>
        <v>21</v>
      </c>
      <c r="BC110" s="409" t="str">
        <f>IF(BG107="","",IF(BG107="○","×",IF(BG107="×","○")))</f>
        <v>×</v>
      </c>
      <c r="BD110" s="400"/>
      <c r="BE110" s="401"/>
      <c r="BF110" s="401"/>
      <c r="BG110" s="402"/>
      <c r="BH110" s="20">
        <v>18</v>
      </c>
      <c r="BI110" s="40" t="str">
        <f t="shared" si="21"/>
        <v>-</v>
      </c>
      <c r="BJ110" s="46">
        <v>21</v>
      </c>
      <c r="BK110" s="416" t="str">
        <f>IF(BH110&lt;&gt;"",IF(BH110&gt;BJ110,IF(BH111&gt;BJ111,"○",IF(BH112&gt;BJ112,"○","×")),IF(BH111&gt;BJ111,IF(BH112&gt;BJ112,"○","×"),"×")),"")</f>
        <v>×</v>
      </c>
      <c r="BL110" s="20">
        <v>12</v>
      </c>
      <c r="BM110" s="40" t="str">
        <f t="shared" si="22"/>
        <v>-</v>
      </c>
      <c r="BN110" s="46">
        <v>21</v>
      </c>
      <c r="BO110" s="417" t="str">
        <f>IF(BL110&lt;&gt;"",IF(BL110&gt;BN110,IF(BL111&gt;BN111,"○",IF(BL112&gt;BN112,"○","×")),IF(BL111&gt;BN111,IF(BL112&gt;BN112,"○","×"),"×")),"")</f>
        <v>×</v>
      </c>
      <c r="BP110" s="419">
        <f>RANK(CC111,CC108:CC117)</f>
        <v>4</v>
      </c>
      <c r="BQ110" s="420"/>
      <c r="BR110" s="420"/>
      <c r="BS110" s="421"/>
      <c r="BT110" s="162"/>
      <c r="BU110" s="172"/>
      <c r="BV110" s="173"/>
      <c r="BW110" s="172"/>
      <c r="BX110" s="173"/>
      <c r="BY110" s="174"/>
      <c r="BZ110" s="173"/>
      <c r="CA110" s="173"/>
      <c r="CB110" s="174"/>
      <c r="CC110" s="158"/>
      <c r="CD110" s="159"/>
      <c r="CP110" s="104"/>
      <c r="CQ110" s="104"/>
      <c r="CR110" s="104"/>
      <c r="CS110" s="104"/>
      <c r="CT110" s="104"/>
    </row>
    <row r="111" spans="1:98" s="105" customFormat="1" ht="10.95" customHeight="1" x14ac:dyDescent="0.15">
      <c r="A111" s="108"/>
      <c r="B111" s="108"/>
      <c r="C111" s="87" t="s">
        <v>96</v>
      </c>
      <c r="D111" s="82" t="s">
        <v>61</v>
      </c>
      <c r="E111" s="42">
        <f>IF(K108="","",K108)</f>
        <v>19</v>
      </c>
      <c r="F111" s="40" t="str">
        <f t="shared" si="23"/>
        <v>-</v>
      </c>
      <c r="G111" s="154">
        <f>IF(I108="","",I108)</f>
        <v>21</v>
      </c>
      <c r="H111" s="410" t="str">
        <f>IF(J108="","",J108)</f>
        <v>-</v>
      </c>
      <c r="I111" s="403"/>
      <c r="J111" s="379"/>
      <c r="K111" s="379"/>
      <c r="L111" s="380"/>
      <c r="M111" s="99">
        <v>22</v>
      </c>
      <c r="N111" s="40" t="str">
        <f t="shared" si="18"/>
        <v>-</v>
      </c>
      <c r="O111" s="96">
        <v>20</v>
      </c>
      <c r="P111" s="367"/>
      <c r="Q111" s="99">
        <v>6</v>
      </c>
      <c r="R111" s="40" t="str">
        <f t="shared" si="19"/>
        <v>-</v>
      </c>
      <c r="S111" s="96">
        <v>21</v>
      </c>
      <c r="T111" s="367"/>
      <c r="U111" s="99">
        <v>8</v>
      </c>
      <c r="V111" s="40" t="str">
        <f t="shared" si="20"/>
        <v>-</v>
      </c>
      <c r="W111" s="96">
        <v>21</v>
      </c>
      <c r="X111" s="370"/>
      <c r="Y111" s="422"/>
      <c r="Z111" s="423"/>
      <c r="AA111" s="423"/>
      <c r="AB111" s="424"/>
      <c r="AC111" s="89"/>
      <c r="AD111" s="170">
        <f>COUNTIF(E110:X112,"○")</f>
        <v>0</v>
      </c>
      <c r="AE111" s="171">
        <f>COUNTIF(E110:X112,"×")</f>
        <v>4</v>
      </c>
      <c r="AF111" s="190">
        <f>(IF((E110&gt;G110),1,0))+(IF((E111&gt;G111),1,0))+(IF((E112&gt;G112),1,0))+(IF((I110&gt;K110),1,0))+(IF((I111&gt;K111),1,0))+(IF((I112&gt;K112),1,0))+(IF((M110&gt;O110),1,0))+(IF((M111&gt;O111),1,0))+(IF((M112&gt;O112),1,0))+(IF((Q110&gt;S110),1,0))+(IF((Q111&gt;S111),1,0))+(IF((Q112&gt;S112),1,0))+(IF((U110&gt;W110),1,0))+(IF((U111&gt;W111),1,0))+(IF((U112&gt;W112),1,0))</f>
        <v>1</v>
      </c>
      <c r="AG111" s="191">
        <f>(IF((E110&lt;G110),1,0))+(IF((E111&lt;G111),1,0))+(IF((E112&lt;G112),1,0))+(IF((I110&lt;K110),1,0))+(IF((I111&lt;K111),1,0))+(IF((I112&lt;K112),1,0))+(IF((M110&lt;O110),1,0))+(IF((M111&lt;O111),1,0))+(IF((M112&lt;O112),1,0))+(IF((Q110&lt;S110),1,0))+(IF((Q111&lt;S111),1,0))+(IF((Q112&lt;S112),1,0))+(IF((U110&lt;W110),1,0))+(IF((U111&lt;W111),1,0))+(IF((U112&lt;W112),1,0))</f>
        <v>8</v>
      </c>
      <c r="AH111" s="192">
        <f>AF111-AG111</f>
        <v>-7</v>
      </c>
      <c r="AI111" s="171">
        <f>SUM(E110:E112,I110:I112,M110:M112,Q110:Q112,U110:U112)</f>
        <v>123</v>
      </c>
      <c r="AJ111" s="171">
        <f>SUM(G110:G112,K110:K112,O110:O112,S110:S112,W110:W112)</f>
        <v>188</v>
      </c>
      <c r="AK111" s="175">
        <f>AI111-AJ111</f>
        <v>-65</v>
      </c>
      <c r="AL111" s="425">
        <f>(AD111-AE111)*1000+(AH111)*100+AK111</f>
        <v>-4765</v>
      </c>
      <c r="AM111" s="426"/>
      <c r="AN111" s="104"/>
      <c r="AO111" s="458" t="s">
        <v>101</v>
      </c>
      <c r="AP111" s="459"/>
      <c r="AQ111" s="459"/>
      <c r="AR111" s="459"/>
      <c r="AS111" s="459"/>
      <c r="AT111" s="460" t="s">
        <v>61</v>
      </c>
      <c r="AU111" s="460"/>
      <c r="AV111" s="460"/>
      <c r="AW111" s="460"/>
      <c r="AX111" s="460"/>
      <c r="AY111" s="461"/>
      <c r="AZ111" s="42">
        <f>IF(BF108="","",BF108)</f>
        <v>21</v>
      </c>
      <c r="BA111" s="40" t="str">
        <f t="shared" si="24"/>
        <v>-</v>
      </c>
      <c r="BB111" s="154">
        <f>IF(BD108="","",BD108)</f>
        <v>23</v>
      </c>
      <c r="BC111" s="410" t="str">
        <f>IF(BE108="","",BE108)</f>
        <v>-</v>
      </c>
      <c r="BD111" s="403"/>
      <c r="BE111" s="379"/>
      <c r="BF111" s="379"/>
      <c r="BG111" s="380"/>
      <c r="BH111" s="20">
        <v>12</v>
      </c>
      <c r="BI111" s="40" t="str">
        <f t="shared" si="21"/>
        <v>-</v>
      </c>
      <c r="BJ111" s="46">
        <v>21</v>
      </c>
      <c r="BK111" s="367"/>
      <c r="BL111" s="20">
        <v>13</v>
      </c>
      <c r="BM111" s="40" t="str">
        <f t="shared" si="22"/>
        <v>-</v>
      </c>
      <c r="BN111" s="46">
        <v>21</v>
      </c>
      <c r="BO111" s="370"/>
      <c r="BP111" s="422"/>
      <c r="BQ111" s="423"/>
      <c r="BR111" s="423"/>
      <c r="BS111" s="424"/>
      <c r="BT111" s="162"/>
      <c r="BU111" s="179">
        <f>COUNTIF(AZ110:BO112,"○")</f>
        <v>0</v>
      </c>
      <c r="BV111" s="90">
        <f>COUNTIF(AZ110:BO112,"×")</f>
        <v>3</v>
      </c>
      <c r="BW111" s="176">
        <f>(IF((AZ110&gt;BB110),1,0))+(IF((AZ111&gt;BB111),1,0))+(IF((AZ112&gt;BB112),1,0))+(IF((BD110&gt;BF110),1,0))+(IF((BD111&gt;BF111),1,0))+(IF((BD112&gt;BF112),1,0))+(IF((BH110&gt;BJ110),1,0))+(IF((BH111&gt;BJ111),1,0))+(IF((BH112&gt;BJ112),1,0))+(IF((BL110&gt;BN110),1,0))+(IF((BL111&gt;BN111),1,0))+(IF((BL112&gt;BN112),1,0))</f>
        <v>0</v>
      </c>
      <c r="BX111" s="177">
        <f>(IF((AZ110&lt;BB110),1,0))+(IF((AZ111&lt;BB111),1,0))+(IF((AZ112&lt;BB112),1,0))+(IF((BD110&lt;BF110),1,0))+(IF((BD111&lt;BF111),1,0))+(IF((BD112&lt;BF112),1,0))+(IF((BH110&lt;BJ110),1,0))+(IF((BH111&lt;BJ111),1,0))+(IF((BH112&lt;BJ112),1,0))+(IF((BL110&lt;BN110),1,0))+(IF((BL111&lt;BN111),1,0))+(IF((BL112&lt;BN112),1,0))</f>
        <v>6</v>
      </c>
      <c r="BY111" s="178">
        <f>BW111-BX111</f>
        <v>-6</v>
      </c>
      <c r="BZ111" s="90">
        <f>SUM(AZ110:AZ112,BD110:BD112,BH110:BH112,BL110:BL112)</f>
        <v>91</v>
      </c>
      <c r="CA111" s="90">
        <f>SUM(BB110:BB112,BF110:BF112,BJ110:BJ112,BN110:BN112)</f>
        <v>128</v>
      </c>
      <c r="CB111" s="180">
        <f>BZ111-CA111</f>
        <v>-37</v>
      </c>
      <c r="CC111" s="425">
        <f>(BU111-BV111)*1000+(BY111)*100+CB111</f>
        <v>-3637</v>
      </c>
      <c r="CD111" s="426"/>
      <c r="CP111" s="104"/>
      <c r="CQ111" s="104"/>
      <c r="CR111" s="104"/>
      <c r="CS111" s="104"/>
      <c r="CT111" s="104"/>
    </row>
    <row r="112" spans="1:98" s="105" customFormat="1" ht="10.95" customHeight="1" thickBot="1" x14ac:dyDescent="0.2">
      <c r="A112" s="107"/>
      <c r="B112" s="107"/>
      <c r="C112" s="84"/>
      <c r="D112" s="248"/>
      <c r="E112" s="51" t="str">
        <f>IF(K109="","",K109)</f>
        <v/>
      </c>
      <c r="F112" s="40" t="str">
        <f t="shared" si="23"/>
        <v/>
      </c>
      <c r="G112" s="50" t="str">
        <f>IF(I109="","",I109)</f>
        <v/>
      </c>
      <c r="H112" s="411" t="str">
        <f>IF(J109="","",J109)</f>
        <v/>
      </c>
      <c r="I112" s="404"/>
      <c r="J112" s="382"/>
      <c r="K112" s="382"/>
      <c r="L112" s="383"/>
      <c r="M112" s="101">
        <v>13</v>
      </c>
      <c r="N112" s="40" t="str">
        <f t="shared" si="18"/>
        <v>-</v>
      </c>
      <c r="O112" s="98">
        <v>21</v>
      </c>
      <c r="P112" s="368"/>
      <c r="Q112" s="101"/>
      <c r="R112" s="49" t="str">
        <f t="shared" si="19"/>
        <v/>
      </c>
      <c r="S112" s="98"/>
      <c r="T112" s="368"/>
      <c r="U112" s="101"/>
      <c r="V112" s="49" t="str">
        <f t="shared" si="20"/>
        <v/>
      </c>
      <c r="W112" s="98"/>
      <c r="X112" s="370"/>
      <c r="Y112" s="71">
        <f>AD111</f>
        <v>0</v>
      </c>
      <c r="Z112" s="57" t="s">
        <v>10</v>
      </c>
      <c r="AA112" s="57">
        <f>AE111</f>
        <v>4</v>
      </c>
      <c r="AB112" s="72" t="s">
        <v>7</v>
      </c>
      <c r="AC112" s="89"/>
      <c r="AD112" s="184"/>
      <c r="AE112" s="185"/>
      <c r="AF112" s="195"/>
      <c r="AG112" s="196"/>
      <c r="AH112" s="189"/>
      <c r="AI112" s="185"/>
      <c r="AJ112" s="185"/>
      <c r="AK112" s="189"/>
      <c r="AL112" s="165"/>
      <c r="AM112" s="158"/>
      <c r="AN112" s="104"/>
      <c r="AO112" s="462"/>
      <c r="AP112" s="463"/>
      <c r="AQ112" s="463"/>
      <c r="AR112" s="463"/>
      <c r="AS112" s="463"/>
      <c r="AT112" s="464"/>
      <c r="AU112" s="464"/>
      <c r="AV112" s="464"/>
      <c r="AW112" s="464"/>
      <c r="AX112" s="464"/>
      <c r="AY112" s="465"/>
      <c r="AZ112" s="51" t="str">
        <f>IF(BF109="","",BF109)</f>
        <v/>
      </c>
      <c r="BA112" s="40" t="str">
        <f t="shared" si="24"/>
        <v/>
      </c>
      <c r="BB112" s="50" t="str">
        <f>IF(BD109="","",BD109)</f>
        <v/>
      </c>
      <c r="BC112" s="411" t="str">
        <f>IF(BE109="","",BE109)</f>
        <v/>
      </c>
      <c r="BD112" s="404"/>
      <c r="BE112" s="382"/>
      <c r="BF112" s="382"/>
      <c r="BG112" s="383"/>
      <c r="BH112" s="26"/>
      <c r="BI112" s="40" t="str">
        <f t="shared" si="21"/>
        <v/>
      </c>
      <c r="BJ112" s="48"/>
      <c r="BK112" s="368"/>
      <c r="BL112" s="26"/>
      <c r="BM112" s="49" t="str">
        <f t="shared" si="22"/>
        <v/>
      </c>
      <c r="BN112" s="48"/>
      <c r="BO112" s="418"/>
      <c r="BP112" s="71">
        <f>BU111</f>
        <v>0</v>
      </c>
      <c r="BQ112" s="57" t="s">
        <v>10</v>
      </c>
      <c r="BR112" s="57">
        <f>BV111</f>
        <v>3</v>
      </c>
      <c r="BS112" s="72" t="s">
        <v>7</v>
      </c>
      <c r="BT112" s="162"/>
      <c r="BU112" s="186"/>
      <c r="BV112" s="187"/>
      <c r="BW112" s="186"/>
      <c r="BX112" s="187"/>
      <c r="BY112" s="188"/>
      <c r="BZ112" s="187"/>
      <c r="CA112" s="187"/>
      <c r="CB112" s="188"/>
      <c r="CC112" s="158"/>
      <c r="CD112" s="159"/>
      <c r="CP112" s="104"/>
      <c r="CQ112" s="104"/>
      <c r="CR112" s="104"/>
      <c r="CS112" s="104"/>
      <c r="CT112" s="104"/>
    </row>
    <row r="113" spans="1:98" s="105" customFormat="1" ht="10.95" customHeight="1" x14ac:dyDescent="0.15">
      <c r="A113" s="108"/>
      <c r="B113" s="108"/>
      <c r="C113" s="83" t="s">
        <v>73</v>
      </c>
      <c r="D113" s="266" t="s">
        <v>69</v>
      </c>
      <c r="E113" s="42">
        <f>IF(O107="","",O107)</f>
        <v>16</v>
      </c>
      <c r="F113" s="43" t="str">
        <f t="shared" si="23"/>
        <v>-</v>
      </c>
      <c r="G113" s="154">
        <f>IF(M107="","",M107)</f>
        <v>21</v>
      </c>
      <c r="H113" s="409" t="str">
        <f>IF(P107="","",IF(P107="○","×",IF(P107="×","○")))</f>
        <v>○</v>
      </c>
      <c r="I113" s="41">
        <f>IF(O110="","",O110)</f>
        <v>21</v>
      </c>
      <c r="J113" s="40" t="str">
        <f t="shared" ref="J113:J121" si="25">IF(I113="","","-")</f>
        <v>-</v>
      </c>
      <c r="K113" s="154">
        <f>IF(M110="","",M110)</f>
        <v>17</v>
      </c>
      <c r="L113" s="409" t="str">
        <f>IF(P110="","",IF(P110="○","×",IF(P110="×","○")))</f>
        <v>○</v>
      </c>
      <c r="M113" s="400"/>
      <c r="N113" s="401"/>
      <c r="O113" s="401"/>
      <c r="P113" s="402"/>
      <c r="Q113" s="99">
        <v>21</v>
      </c>
      <c r="R113" s="40" t="str">
        <f t="shared" si="19"/>
        <v>-</v>
      </c>
      <c r="S113" s="96">
        <v>23</v>
      </c>
      <c r="T113" s="367" t="str">
        <f>IF(Q113&lt;&gt;"",IF(Q113&gt;S113,IF(Q114&gt;S114,"○",IF(Q115&gt;S115,"○","×")),IF(Q114&gt;S114,IF(Q115&gt;S115,"○","×"),"×")),"")</f>
        <v>×</v>
      </c>
      <c r="U113" s="99">
        <v>19</v>
      </c>
      <c r="V113" s="40" t="str">
        <f t="shared" si="20"/>
        <v>-</v>
      </c>
      <c r="W113" s="96">
        <v>21</v>
      </c>
      <c r="X113" s="417" t="str">
        <f>IF(U113&lt;&gt;"",IF(U113&gt;W113,IF(U114&gt;W114,"○",IF(U115&gt;W115,"○","×")),IF(U114&gt;W114,IF(U115&gt;W115,"○","×"),"×")),"")</f>
        <v>×</v>
      </c>
      <c r="Y113" s="419">
        <v>3</v>
      </c>
      <c r="Z113" s="420"/>
      <c r="AA113" s="420"/>
      <c r="AB113" s="421"/>
      <c r="AC113" s="89"/>
      <c r="AD113" s="170"/>
      <c r="AE113" s="171"/>
      <c r="AF113" s="190"/>
      <c r="AG113" s="191"/>
      <c r="AH113" s="175"/>
      <c r="AI113" s="171"/>
      <c r="AJ113" s="171"/>
      <c r="AK113" s="175"/>
      <c r="AL113" s="165"/>
      <c r="AM113" s="158"/>
      <c r="AN113" s="104"/>
      <c r="AO113" s="469" t="s">
        <v>71</v>
      </c>
      <c r="AP113" s="470"/>
      <c r="AQ113" s="470"/>
      <c r="AR113" s="470"/>
      <c r="AS113" s="470"/>
      <c r="AT113" s="473" t="s">
        <v>44</v>
      </c>
      <c r="AU113" s="473"/>
      <c r="AV113" s="473"/>
      <c r="AW113" s="473"/>
      <c r="AX113" s="473"/>
      <c r="AY113" s="472"/>
      <c r="AZ113" s="42">
        <f>IF(BJ107="","",BJ107)</f>
        <v>21</v>
      </c>
      <c r="BA113" s="43" t="str">
        <f t="shared" si="24"/>
        <v>-</v>
      </c>
      <c r="BB113" s="154">
        <f>IF(BH107="","",BH107)</f>
        <v>14</v>
      </c>
      <c r="BC113" s="409" t="str">
        <f>IF(BK107="","",IF(BK107="○","×",IF(BK107="×","○")))</f>
        <v>○</v>
      </c>
      <c r="BD113" s="41">
        <f>IF(BJ110="","",BJ110)</f>
        <v>21</v>
      </c>
      <c r="BE113" s="40" t="str">
        <f t="shared" ref="BE113:BE118" si="26">IF(BD113="","","-")</f>
        <v>-</v>
      </c>
      <c r="BF113" s="154">
        <f>IF(BH110="","",BH110)</f>
        <v>18</v>
      </c>
      <c r="BG113" s="409" t="str">
        <f>IF(BK110="","",IF(BK110="○","×",IF(BK110="×","○")))</f>
        <v>○</v>
      </c>
      <c r="BH113" s="400"/>
      <c r="BI113" s="401"/>
      <c r="BJ113" s="401"/>
      <c r="BK113" s="402"/>
      <c r="BL113" s="20">
        <v>21</v>
      </c>
      <c r="BM113" s="40" t="str">
        <f t="shared" si="22"/>
        <v>-</v>
      </c>
      <c r="BN113" s="46">
        <v>12</v>
      </c>
      <c r="BO113" s="370" t="str">
        <f>IF(BL113&lt;&gt;"",IF(BL113&gt;BN113,IF(BL114&gt;BN114,"○",IF(BL115&gt;BN115,"○","×")),IF(BL114&gt;BN114,IF(BL115&gt;BN115,"○","×"),"×")),"")</f>
        <v>○</v>
      </c>
      <c r="BP113" s="419">
        <f>RANK(CC114,CC108:CC117)</f>
        <v>1</v>
      </c>
      <c r="BQ113" s="420"/>
      <c r="BR113" s="420"/>
      <c r="BS113" s="421"/>
      <c r="BT113" s="162"/>
      <c r="BU113" s="179"/>
      <c r="BV113" s="90"/>
      <c r="BW113" s="179"/>
      <c r="BX113" s="90"/>
      <c r="BY113" s="180"/>
      <c r="BZ113" s="90"/>
      <c r="CA113" s="90"/>
      <c r="CB113" s="180"/>
      <c r="CC113" s="158"/>
      <c r="CD113" s="159"/>
      <c r="CP113" s="104"/>
      <c r="CQ113" s="104"/>
      <c r="CR113" s="104"/>
      <c r="CS113" s="104"/>
      <c r="CT113" s="104"/>
    </row>
    <row r="114" spans="1:98" s="105" customFormat="1" ht="10.95" customHeight="1" x14ac:dyDescent="0.15">
      <c r="A114" s="108"/>
      <c r="B114" s="108"/>
      <c r="C114" s="83" t="s">
        <v>97</v>
      </c>
      <c r="D114" s="267" t="s">
        <v>69</v>
      </c>
      <c r="E114" s="42">
        <f>IF(O108="","",O108)</f>
        <v>21</v>
      </c>
      <c r="F114" s="40" t="str">
        <f t="shared" si="23"/>
        <v>-</v>
      </c>
      <c r="G114" s="154">
        <f>IF(M108="","",M108)</f>
        <v>14</v>
      </c>
      <c r="H114" s="410" t="str">
        <f>IF(J111="","",J111)</f>
        <v/>
      </c>
      <c r="I114" s="41">
        <f>IF(O111="","",O111)</f>
        <v>20</v>
      </c>
      <c r="J114" s="40" t="str">
        <f t="shared" si="25"/>
        <v>-</v>
      </c>
      <c r="K114" s="154">
        <f>IF(M111="","",M111)</f>
        <v>22</v>
      </c>
      <c r="L114" s="410" t="str">
        <f>IF(N111="","",N111)</f>
        <v>-</v>
      </c>
      <c r="M114" s="403"/>
      <c r="N114" s="379"/>
      <c r="O114" s="379"/>
      <c r="P114" s="380"/>
      <c r="Q114" s="99">
        <v>13</v>
      </c>
      <c r="R114" s="40" t="str">
        <f t="shared" si="19"/>
        <v>-</v>
      </c>
      <c r="S114" s="96">
        <v>21</v>
      </c>
      <c r="T114" s="367"/>
      <c r="U114" s="99">
        <v>15</v>
      </c>
      <c r="V114" s="40" t="str">
        <f t="shared" si="20"/>
        <v>-</v>
      </c>
      <c r="W114" s="96">
        <v>21</v>
      </c>
      <c r="X114" s="370"/>
      <c r="Y114" s="422"/>
      <c r="Z114" s="423"/>
      <c r="AA114" s="423"/>
      <c r="AB114" s="424"/>
      <c r="AC114" s="89"/>
      <c r="AD114" s="170">
        <f>COUNTIF(E113:X115,"○")</f>
        <v>2</v>
      </c>
      <c r="AE114" s="171">
        <f>COUNTIF(E113:X115,"×")</f>
        <v>2</v>
      </c>
      <c r="AF114" s="190">
        <f>(IF((E113&gt;G113),1,0))+(IF((E114&gt;G114),1,0))+(IF((E115&gt;G115),1,0))+(IF((I113&gt;K113),1,0))+(IF((I114&gt;K114),1,0))+(IF((I115&gt;K115),1,0))+(IF((M113&gt;O113),1,0))+(IF((M114&gt;O114),1,0))+(IF((M115&gt;O115),1,0))+(IF((Q113&gt;S113),1,0))+(IF((Q114&gt;S114),1,0))+(IF((Q115&gt;S115),1,0))+(IF((U113&gt;W113),1,0))+(IF((U114&gt;W114),1,0))+(IF((U115&gt;W115),1,0))</f>
        <v>4</v>
      </c>
      <c r="AG114" s="191">
        <f>(IF((E113&lt;G113),1,0))+(IF((E114&lt;G114),1,0))+(IF((E115&lt;G115),1,0))+(IF((I113&lt;K113),1,0))+(IF((I114&lt;K114),1,0))+(IF((I115&lt;K115),1,0))+(IF((M113&lt;O113),1,0))+(IF((M114&lt;O114),1,0))+(IF((M115&lt;O115),1,0))+(IF((Q113&lt;S113),1,0))+(IF((Q114&lt;S114),1,0))+(IF((Q115&lt;S115),1,0))+(IF((U113&lt;W113),1,0))+(IF((U114&lt;W114),1,0))+(IF((U115&lt;W115),1,0))</f>
        <v>6</v>
      </c>
      <c r="AH114" s="192">
        <f>AF114-AG114</f>
        <v>-2</v>
      </c>
      <c r="AI114" s="171">
        <f>SUM(E113:E115,I113:I115,M113:M115,Q113:Q115,U113:U115)</f>
        <v>188</v>
      </c>
      <c r="AJ114" s="171">
        <f>SUM(G113:G115,K113:K115,O113:O115,S113:S115,W113:W115)</f>
        <v>188</v>
      </c>
      <c r="AK114" s="175">
        <f>AI114-AJ114</f>
        <v>0</v>
      </c>
      <c r="AL114" s="425">
        <f>(AD114-AE114)*1000+(AH114)*100+AK114</f>
        <v>-200</v>
      </c>
      <c r="AM114" s="426"/>
      <c r="AN114" s="104"/>
      <c r="AO114" s="458" t="s">
        <v>72</v>
      </c>
      <c r="AP114" s="459"/>
      <c r="AQ114" s="459"/>
      <c r="AR114" s="459"/>
      <c r="AS114" s="459"/>
      <c r="AT114" s="460" t="s">
        <v>44</v>
      </c>
      <c r="AU114" s="460"/>
      <c r="AV114" s="460"/>
      <c r="AW114" s="460"/>
      <c r="AX114" s="460"/>
      <c r="AY114" s="461"/>
      <c r="AZ114" s="42">
        <f>IF(BJ108="","",BJ108)</f>
        <v>21</v>
      </c>
      <c r="BA114" s="40" t="str">
        <f t="shared" si="24"/>
        <v>-</v>
      </c>
      <c r="BB114" s="154">
        <f>IF(BH108="","",BH108)</f>
        <v>18</v>
      </c>
      <c r="BC114" s="410" t="str">
        <f>IF(BE111="","",BE111)</f>
        <v/>
      </c>
      <c r="BD114" s="41">
        <f>IF(BJ111="","",BJ111)</f>
        <v>21</v>
      </c>
      <c r="BE114" s="40" t="str">
        <f t="shared" si="26"/>
        <v>-</v>
      </c>
      <c r="BF114" s="154">
        <f>IF(BH111="","",BH111)</f>
        <v>12</v>
      </c>
      <c r="BG114" s="410" t="str">
        <f>IF(BI111="","",BI111)</f>
        <v>-</v>
      </c>
      <c r="BH114" s="403"/>
      <c r="BI114" s="379"/>
      <c r="BJ114" s="379"/>
      <c r="BK114" s="380"/>
      <c r="BL114" s="20">
        <v>21</v>
      </c>
      <c r="BM114" s="40" t="str">
        <f t="shared" si="22"/>
        <v>-</v>
      </c>
      <c r="BN114" s="46">
        <v>19</v>
      </c>
      <c r="BO114" s="370"/>
      <c r="BP114" s="422"/>
      <c r="BQ114" s="423"/>
      <c r="BR114" s="423"/>
      <c r="BS114" s="424"/>
      <c r="BT114" s="162"/>
      <c r="BU114" s="179">
        <f>COUNTIF(AZ113:BO115,"○")</f>
        <v>3</v>
      </c>
      <c r="BV114" s="90">
        <f>COUNTIF(AZ113:BO115,"×")</f>
        <v>0</v>
      </c>
      <c r="BW114" s="176">
        <f>(IF((AZ113&gt;BB113),1,0))+(IF((AZ114&gt;BB114),1,0))+(IF((AZ115&gt;BB115),1,0))+(IF((BD113&gt;BF113),1,0))+(IF((BD114&gt;BF114),1,0))+(IF((BD115&gt;BF115),1,0))+(IF((BH113&gt;BJ113),1,0))+(IF((BH114&gt;BJ114),1,0))+(IF((BH115&gt;BJ115),1,0))+(IF((BL113&gt;BN113),1,0))+(IF((BL114&gt;BN114),1,0))+(IF((BL115&gt;BN115),1,0))</f>
        <v>6</v>
      </c>
      <c r="BX114" s="177">
        <f>(IF((AZ113&lt;BB113),1,0))+(IF((AZ114&lt;BB114),1,0))+(IF((AZ115&lt;BB115),1,0))+(IF((BD113&lt;BF113),1,0))+(IF((BD114&lt;BF114),1,0))+(IF((BD115&lt;BF115),1,0))+(IF((BH113&lt;BJ113),1,0))+(IF((BH114&lt;BJ114),1,0))+(IF((BH115&lt;BJ115),1,0))+(IF((BL113&lt;BN113),1,0))+(IF((BL114&lt;BN114),1,0))+(IF((BL115&lt;BN115),1,0))</f>
        <v>0</v>
      </c>
      <c r="BY114" s="178">
        <f>BW114-BX114</f>
        <v>6</v>
      </c>
      <c r="BZ114" s="90">
        <f>SUM(AZ113:AZ115,BD113:BD115,BH113:BH115,BL113:BL115)</f>
        <v>126</v>
      </c>
      <c r="CA114" s="90">
        <f>SUM(BB113:BB115,BF113:BF115,BJ113:BJ115,BN113:BN115)</f>
        <v>93</v>
      </c>
      <c r="CB114" s="180">
        <f>BZ114-CA114</f>
        <v>33</v>
      </c>
      <c r="CC114" s="425">
        <f>(BU114-BV114)*1000+(BY114)*100+CB114</f>
        <v>3633</v>
      </c>
      <c r="CD114" s="426"/>
      <c r="CP114" s="104"/>
      <c r="CQ114" s="104"/>
      <c r="CR114" s="104"/>
      <c r="CS114" s="104"/>
      <c r="CT114" s="104"/>
    </row>
    <row r="115" spans="1:98" s="105" customFormat="1" ht="10.95" customHeight="1" thickBot="1" x14ac:dyDescent="0.2">
      <c r="A115" s="107"/>
      <c r="B115" s="107"/>
      <c r="C115" s="84"/>
      <c r="D115" s="268"/>
      <c r="E115" s="42">
        <f>IF(O109="","",O109)</f>
        <v>21</v>
      </c>
      <c r="F115" s="40" t="str">
        <f t="shared" si="23"/>
        <v>-</v>
      </c>
      <c r="G115" s="154">
        <f>IF(M109="","",M109)</f>
        <v>15</v>
      </c>
      <c r="H115" s="410" t="str">
        <f>IF(J112="","",J112)</f>
        <v/>
      </c>
      <c r="I115" s="41">
        <f>IF(O112="","",O112)</f>
        <v>21</v>
      </c>
      <c r="J115" s="40" t="str">
        <f t="shared" si="25"/>
        <v>-</v>
      </c>
      <c r="K115" s="154">
        <f>IF(M112="","",M112)</f>
        <v>13</v>
      </c>
      <c r="L115" s="410" t="str">
        <f>IF(N112="","",N112)</f>
        <v>-</v>
      </c>
      <c r="M115" s="403"/>
      <c r="N115" s="379"/>
      <c r="O115" s="379"/>
      <c r="P115" s="380"/>
      <c r="Q115" s="99"/>
      <c r="R115" s="40" t="str">
        <f t="shared" si="19"/>
        <v/>
      </c>
      <c r="S115" s="96"/>
      <c r="T115" s="368"/>
      <c r="U115" s="99"/>
      <c r="V115" s="40" t="str">
        <f t="shared" si="20"/>
        <v/>
      </c>
      <c r="W115" s="96"/>
      <c r="X115" s="418"/>
      <c r="Y115" s="71">
        <f>AD114</f>
        <v>2</v>
      </c>
      <c r="Z115" s="57" t="s">
        <v>10</v>
      </c>
      <c r="AA115" s="57">
        <f>AE114</f>
        <v>2</v>
      </c>
      <c r="AB115" s="72" t="s">
        <v>7</v>
      </c>
      <c r="AC115" s="89"/>
      <c r="AD115" s="170"/>
      <c r="AE115" s="171"/>
      <c r="AF115" s="190"/>
      <c r="AG115" s="191"/>
      <c r="AH115" s="175"/>
      <c r="AI115" s="171"/>
      <c r="AJ115" s="171"/>
      <c r="AK115" s="175"/>
      <c r="AL115" s="165"/>
      <c r="AM115" s="158"/>
      <c r="AN115" s="104"/>
      <c r="AO115" s="462"/>
      <c r="AP115" s="463"/>
      <c r="AQ115" s="463"/>
      <c r="AR115" s="463"/>
      <c r="AS115" s="463"/>
      <c r="AT115" s="464"/>
      <c r="AU115" s="464"/>
      <c r="AV115" s="464"/>
      <c r="AW115" s="464"/>
      <c r="AX115" s="464"/>
      <c r="AY115" s="465"/>
      <c r="AZ115" s="51" t="str">
        <f>IF(BJ109="","",BJ109)</f>
        <v/>
      </c>
      <c r="BA115" s="49" t="str">
        <f t="shared" si="24"/>
        <v/>
      </c>
      <c r="BB115" s="50" t="str">
        <f>IF(BH109="","",BH109)</f>
        <v/>
      </c>
      <c r="BC115" s="411" t="str">
        <f>IF(BE112="","",BE112)</f>
        <v/>
      </c>
      <c r="BD115" s="55" t="str">
        <f>IF(BJ112="","",BJ112)</f>
        <v/>
      </c>
      <c r="BE115" s="40" t="str">
        <f t="shared" si="26"/>
        <v/>
      </c>
      <c r="BF115" s="50" t="str">
        <f>IF(BH112="","",BH112)</f>
        <v/>
      </c>
      <c r="BG115" s="411" t="str">
        <f>IF(BI112="","",BI112)</f>
        <v/>
      </c>
      <c r="BH115" s="404"/>
      <c r="BI115" s="382"/>
      <c r="BJ115" s="382"/>
      <c r="BK115" s="383"/>
      <c r="BL115" s="26"/>
      <c r="BM115" s="40" t="str">
        <f t="shared" si="22"/>
        <v/>
      </c>
      <c r="BN115" s="48"/>
      <c r="BO115" s="418"/>
      <c r="BP115" s="71">
        <f>BU114</f>
        <v>3</v>
      </c>
      <c r="BQ115" s="57" t="s">
        <v>10</v>
      </c>
      <c r="BR115" s="57">
        <f>BV114</f>
        <v>0</v>
      </c>
      <c r="BS115" s="72" t="s">
        <v>7</v>
      </c>
      <c r="BT115" s="162"/>
      <c r="BU115" s="179"/>
      <c r="BV115" s="90"/>
      <c r="BW115" s="179"/>
      <c r="BX115" s="90"/>
      <c r="BY115" s="180"/>
      <c r="BZ115" s="90"/>
      <c r="CA115" s="90"/>
      <c r="CB115" s="180"/>
      <c r="CC115" s="158"/>
      <c r="CD115" s="159"/>
      <c r="CP115" s="104"/>
      <c r="CQ115" s="104"/>
      <c r="CR115" s="104"/>
      <c r="CS115" s="104"/>
      <c r="CT115" s="104"/>
    </row>
    <row r="116" spans="1:98" s="105" customFormat="1" ht="10.95" customHeight="1" x14ac:dyDescent="0.15">
      <c r="A116" s="108"/>
      <c r="B116" s="108"/>
      <c r="C116" s="83" t="s">
        <v>98</v>
      </c>
      <c r="D116" s="242" t="s">
        <v>29</v>
      </c>
      <c r="E116" s="45">
        <f>IF(S107="","",S107)</f>
        <v>21</v>
      </c>
      <c r="F116" s="43" t="str">
        <f t="shared" si="23"/>
        <v>-</v>
      </c>
      <c r="G116" s="153">
        <f>IF(Q107="","",Q107)</f>
        <v>14</v>
      </c>
      <c r="H116" s="478" t="str">
        <f>IF(T107="","",IF(T107="○","×",IF(T107="×","○")))</f>
        <v>○</v>
      </c>
      <c r="I116" s="44">
        <f>IF(S110="","",S110)</f>
        <v>21</v>
      </c>
      <c r="J116" s="43" t="str">
        <f t="shared" si="25"/>
        <v>-</v>
      </c>
      <c r="K116" s="153">
        <f>IF(Q110="","",Q110)</f>
        <v>14</v>
      </c>
      <c r="L116" s="409" t="str">
        <f>IF(T110="","",IF(T110="○","×",IF(T110="×","○")))</f>
        <v>○</v>
      </c>
      <c r="M116" s="153">
        <f>IF(S113="","",S113)</f>
        <v>23</v>
      </c>
      <c r="N116" s="43" t="str">
        <f t="shared" ref="N116:N121" si="27">IF(M116="","","-")</f>
        <v>-</v>
      </c>
      <c r="O116" s="153">
        <f>IF(Q113="","",Q113)</f>
        <v>21</v>
      </c>
      <c r="P116" s="409" t="str">
        <f>IF(T113="","",IF(T113="○","×",IF(T113="×","○")))</f>
        <v>○</v>
      </c>
      <c r="Q116" s="400"/>
      <c r="R116" s="401"/>
      <c r="S116" s="401"/>
      <c r="T116" s="402"/>
      <c r="U116" s="100">
        <v>16</v>
      </c>
      <c r="V116" s="43" t="str">
        <f t="shared" si="20"/>
        <v>-</v>
      </c>
      <c r="W116" s="97">
        <v>21</v>
      </c>
      <c r="X116" s="370" t="str">
        <f>IF(U116&lt;&gt;"",IF(U116&gt;W116,IF(U117&gt;W117,"○",IF(U118&gt;W118,"○","×")),IF(U117&gt;W117,IF(U118&gt;W118,"○","×"),"×")),"")</f>
        <v>×</v>
      </c>
      <c r="Y116" s="419">
        <f>RANK(AL117,AL107:AL120)</f>
        <v>2</v>
      </c>
      <c r="Z116" s="420"/>
      <c r="AA116" s="420"/>
      <c r="AB116" s="421"/>
      <c r="AC116" s="89"/>
      <c r="AD116" s="181"/>
      <c r="AE116" s="182"/>
      <c r="AF116" s="193"/>
      <c r="AG116" s="194"/>
      <c r="AH116" s="183"/>
      <c r="AI116" s="182"/>
      <c r="AJ116" s="182"/>
      <c r="AK116" s="183"/>
      <c r="AL116" s="165"/>
      <c r="AM116" s="158"/>
      <c r="AN116" s="104"/>
      <c r="AO116" s="469" t="s">
        <v>106</v>
      </c>
      <c r="AP116" s="470"/>
      <c r="AQ116" s="470"/>
      <c r="AR116" s="470"/>
      <c r="AS116" s="470"/>
      <c r="AT116" s="473" t="s">
        <v>28</v>
      </c>
      <c r="AU116" s="473"/>
      <c r="AV116" s="473"/>
      <c r="AW116" s="473"/>
      <c r="AX116" s="473"/>
      <c r="AY116" s="472"/>
      <c r="AZ116" s="42">
        <f>IF(BN107="","",BN107)</f>
        <v>21</v>
      </c>
      <c r="BA116" s="40" t="str">
        <f t="shared" si="24"/>
        <v>-</v>
      </c>
      <c r="BB116" s="154">
        <f>IF(BL107="","",BL107)</f>
        <v>11</v>
      </c>
      <c r="BC116" s="409" t="str">
        <f>IF(BO107="","",IF(BO107="○","×",IF(BO107="×","○")))</f>
        <v>○</v>
      </c>
      <c r="BD116" s="41">
        <f>IF(BN110="","",BN110)</f>
        <v>21</v>
      </c>
      <c r="BE116" s="43" t="str">
        <f t="shared" si="26"/>
        <v>-</v>
      </c>
      <c r="BF116" s="154">
        <f>IF(BL110="","",BL110)</f>
        <v>12</v>
      </c>
      <c r="BG116" s="409" t="str">
        <f>IF(BO110="","",IF(BO110="○","×",IF(BO110="×","○")))</f>
        <v>○</v>
      </c>
      <c r="BH116" s="44">
        <f>IF(BN113="","",BN113)</f>
        <v>12</v>
      </c>
      <c r="BI116" s="40" t="str">
        <f>IF(BH116="","","-")</f>
        <v>-</v>
      </c>
      <c r="BJ116" s="153">
        <f>IF(BL113="","",BL113)</f>
        <v>21</v>
      </c>
      <c r="BK116" s="409" t="str">
        <f>IF(BO113="","",IF(BO113="○","×",IF(BO113="×","○")))</f>
        <v>×</v>
      </c>
      <c r="BL116" s="400"/>
      <c r="BM116" s="401"/>
      <c r="BN116" s="401"/>
      <c r="BO116" s="428"/>
      <c r="BP116" s="419">
        <f>RANK(CC117,CC108:CC117)</f>
        <v>2</v>
      </c>
      <c r="BQ116" s="420"/>
      <c r="BR116" s="420"/>
      <c r="BS116" s="421"/>
      <c r="BT116" s="162"/>
      <c r="BU116" s="172"/>
      <c r="BV116" s="173"/>
      <c r="BW116" s="172"/>
      <c r="BX116" s="173"/>
      <c r="BY116" s="174"/>
      <c r="BZ116" s="173"/>
      <c r="CA116" s="173"/>
      <c r="CB116" s="174"/>
      <c r="CC116" s="158"/>
      <c r="CD116" s="159"/>
      <c r="CP116" s="104"/>
      <c r="CQ116" s="104"/>
      <c r="CR116" s="104"/>
      <c r="CS116" s="104"/>
      <c r="CT116" s="104"/>
    </row>
    <row r="117" spans="1:98" ht="10.95" customHeight="1" x14ac:dyDescent="0.15">
      <c r="A117" s="108"/>
      <c r="B117" s="108"/>
      <c r="C117" s="83" t="s">
        <v>99</v>
      </c>
      <c r="D117" s="82" t="s">
        <v>29</v>
      </c>
      <c r="E117" s="42">
        <f>IF(S108="","",S108)</f>
        <v>21</v>
      </c>
      <c r="F117" s="40" t="str">
        <f t="shared" si="23"/>
        <v>-</v>
      </c>
      <c r="G117" s="154">
        <f>IF(Q108="","",Q108)</f>
        <v>12</v>
      </c>
      <c r="H117" s="479" t="str">
        <f>IF(J114="","",J114)</f>
        <v>-</v>
      </c>
      <c r="I117" s="41">
        <f>IF(S111="","",S111)</f>
        <v>21</v>
      </c>
      <c r="J117" s="40" t="str">
        <f t="shared" si="25"/>
        <v>-</v>
      </c>
      <c r="K117" s="154">
        <f>IF(Q111="","",Q111)</f>
        <v>6</v>
      </c>
      <c r="L117" s="410" t="str">
        <f>IF(N114="","",N114)</f>
        <v/>
      </c>
      <c r="M117" s="154">
        <f>IF(S114="","",S114)</f>
        <v>21</v>
      </c>
      <c r="N117" s="40" t="str">
        <f t="shared" si="27"/>
        <v>-</v>
      </c>
      <c r="O117" s="154">
        <f>IF(Q114="","",Q114)</f>
        <v>13</v>
      </c>
      <c r="P117" s="410" t="str">
        <f>IF(R114="","",R114)</f>
        <v>-</v>
      </c>
      <c r="Q117" s="403"/>
      <c r="R117" s="379"/>
      <c r="S117" s="379"/>
      <c r="T117" s="380"/>
      <c r="U117" s="99">
        <v>5</v>
      </c>
      <c r="V117" s="40" t="str">
        <f t="shared" si="20"/>
        <v>-</v>
      </c>
      <c r="W117" s="96">
        <v>21</v>
      </c>
      <c r="X117" s="370"/>
      <c r="Y117" s="422"/>
      <c r="Z117" s="423"/>
      <c r="AA117" s="423"/>
      <c r="AB117" s="424"/>
      <c r="AC117" s="89"/>
      <c r="AD117" s="170">
        <f>COUNTIF(E116:X118,"○")</f>
        <v>3</v>
      </c>
      <c r="AE117" s="171">
        <f>COUNTIF(E116:X118,"×")</f>
        <v>1</v>
      </c>
      <c r="AF117" s="190">
        <f>(IF((E116&gt;G116),1,0))+(IF((E117&gt;G117),1,0))+(IF((E118&gt;G118),1,0))+(IF((I116&gt;K116),1,0))+(IF((I117&gt;K117),1,0))+(IF((I118&gt;K118),1,0))+(IF((M116&gt;O116),1,0))+(IF((M117&gt;O117),1,0))+(IF((M118&gt;O118),1,0))+(IF((Q116&gt;S116),1,0))+(IF((Q117&gt;S117),1,0))+(IF((Q118&gt;S118),1,0))+(IF((U116&gt;W116),1,0))+(IF((U117&gt;W117),1,0))+(IF((U118&gt;W118),1,0))</f>
        <v>6</v>
      </c>
      <c r="AG117" s="191">
        <f>(IF((E116&lt;G116),1,0))+(IF((E117&lt;G117),1,0))+(IF((E118&lt;G118),1,0))+(IF((I116&lt;K116),1,0))+(IF((I117&lt;K117),1,0))+(IF((I118&lt;K118),1,0))+(IF((M116&lt;O116),1,0))+(IF((M117&lt;O117),1,0))+(IF((M118&lt;O118),1,0))+(IF((Q116&lt;S116),1,0))+(IF((Q117&lt;S117),1,0))+(IF((Q118&lt;S118),1,0))+(IF((U116&lt;W116),1,0))+(IF((U117&lt;W117),1,0))+(IF((U118&lt;W118),1,0))</f>
        <v>2</v>
      </c>
      <c r="AH117" s="192">
        <f>AF117-AG117</f>
        <v>4</v>
      </c>
      <c r="AI117" s="171">
        <f>SUM(E116:E118,I116:I118,M116:M118,Q116:Q118,U116:U118)</f>
        <v>149</v>
      </c>
      <c r="AJ117" s="171">
        <f>SUM(G116:G118,K116:K118,O116:O118,S116:S118,W116:W118)</f>
        <v>122</v>
      </c>
      <c r="AK117" s="175">
        <f>AI117-AJ117</f>
        <v>27</v>
      </c>
      <c r="AL117" s="425">
        <f>(AD117-AE117)*1000+(AH117)*100+AK117</f>
        <v>2427</v>
      </c>
      <c r="AM117" s="426"/>
      <c r="AO117" s="458" t="s">
        <v>107</v>
      </c>
      <c r="AP117" s="459"/>
      <c r="AQ117" s="459"/>
      <c r="AR117" s="459"/>
      <c r="AS117" s="459"/>
      <c r="AT117" s="460" t="s">
        <v>28</v>
      </c>
      <c r="AU117" s="460"/>
      <c r="AV117" s="460"/>
      <c r="AW117" s="460"/>
      <c r="AX117" s="460"/>
      <c r="AY117" s="461"/>
      <c r="AZ117" s="42">
        <f>IF(BN108="","",BN108)</f>
        <v>21</v>
      </c>
      <c r="BA117" s="40" t="str">
        <f t="shared" si="24"/>
        <v>-</v>
      </c>
      <c r="BB117" s="154">
        <f>IF(BL108="","",BL108)</f>
        <v>13</v>
      </c>
      <c r="BC117" s="410" t="str">
        <f>IF(BE114="","",BE114)</f>
        <v>-</v>
      </c>
      <c r="BD117" s="41">
        <f>IF(BN111="","",BN111)</f>
        <v>21</v>
      </c>
      <c r="BE117" s="40" t="str">
        <f t="shared" si="26"/>
        <v>-</v>
      </c>
      <c r="BF117" s="154">
        <f>IF(BL111="","",BL111)</f>
        <v>13</v>
      </c>
      <c r="BG117" s="410" t="str">
        <f>IF(BI114="","",BI114)</f>
        <v/>
      </c>
      <c r="BH117" s="41">
        <f>IF(BN114="","",BN114)</f>
        <v>19</v>
      </c>
      <c r="BI117" s="40" t="str">
        <f>IF(BH117="","","-")</f>
        <v>-</v>
      </c>
      <c r="BJ117" s="154">
        <f>IF(BL114="","",BL114)</f>
        <v>21</v>
      </c>
      <c r="BK117" s="410" t="str">
        <f>IF(BM114="","",BM114)</f>
        <v>-</v>
      </c>
      <c r="BL117" s="403"/>
      <c r="BM117" s="379"/>
      <c r="BN117" s="379"/>
      <c r="BO117" s="429"/>
      <c r="BP117" s="422"/>
      <c r="BQ117" s="423"/>
      <c r="BR117" s="423"/>
      <c r="BS117" s="424"/>
      <c r="BT117" s="162"/>
      <c r="BU117" s="179">
        <f>COUNTIF(AZ116:BO118,"○")</f>
        <v>2</v>
      </c>
      <c r="BV117" s="90">
        <f>COUNTIF(AZ116:BO118,"×")</f>
        <v>1</v>
      </c>
      <c r="BW117" s="176">
        <f>(IF((AZ116&gt;BB116),1,0))+(IF((AZ117&gt;BB117),1,0))+(IF((AZ118&gt;BB118),1,0))+(IF((BD116&gt;BF116),1,0))+(IF((BD117&gt;BF117),1,0))+(IF((BD118&gt;BF118),1,0))+(IF((BH116&gt;BJ116),1,0))+(IF((BH117&gt;BJ117),1,0))+(IF((BH118&gt;BJ118),1,0))+(IF((BL116&gt;BN116),1,0))+(IF((BL117&gt;BN117),1,0))+(IF((BL118&gt;BN118),1,0))</f>
        <v>4</v>
      </c>
      <c r="BX117" s="177">
        <f>(IF((AZ116&lt;BB116),1,0))+(IF((AZ117&lt;BB117),1,0))+(IF((AZ118&lt;BB118),1,0))+(IF((BD116&lt;BF116),1,0))+(IF((BD117&lt;BF117),1,0))+(IF((BD118&lt;BF118),1,0))+(IF((BH116&lt;BJ116),1,0))+(IF((BH117&lt;BJ117),1,0))+(IF((BH118&lt;BJ118),1,0))+(IF((BL116&lt;BN116),1,0))+(IF((BL117&lt;BN117),1,0))+(IF((BL118&lt;BN118),1,0))</f>
        <v>2</v>
      </c>
      <c r="BY117" s="178">
        <f>BW117-BX117</f>
        <v>2</v>
      </c>
      <c r="BZ117" s="90">
        <f>SUM(AZ116:AZ118,BD116:BD118,BH116:BH118,BL116:BL118)</f>
        <v>115</v>
      </c>
      <c r="CA117" s="90">
        <f>SUM(BB116:BB118,BF116:BF118,BJ116:BJ118,BN116:BN118)</f>
        <v>91</v>
      </c>
      <c r="CB117" s="180">
        <f>BZ117-CA117</f>
        <v>24</v>
      </c>
      <c r="CC117" s="425">
        <f>(BU117-BV117)*1000+(BY117)*100+CB117</f>
        <v>1224</v>
      </c>
      <c r="CD117" s="426"/>
      <c r="CE117" s="105"/>
      <c r="CF117" s="105"/>
      <c r="CG117" s="105"/>
      <c r="CH117" s="105"/>
      <c r="CI117" s="105"/>
      <c r="CJ117" s="105"/>
      <c r="CK117" s="105"/>
      <c r="CL117" s="105"/>
      <c r="CM117" s="105"/>
      <c r="CN117" s="105"/>
      <c r="CO117" s="105"/>
    </row>
    <row r="118" spans="1:98" ht="10.95" customHeight="1" thickBot="1" x14ac:dyDescent="0.2">
      <c r="A118" s="107"/>
      <c r="B118" s="107"/>
      <c r="C118" s="84"/>
      <c r="D118" s="86"/>
      <c r="E118" s="42" t="str">
        <f>IF(S109="","",S109)</f>
        <v/>
      </c>
      <c r="F118" s="40" t="str">
        <f t="shared" si="23"/>
        <v/>
      </c>
      <c r="G118" s="154" t="str">
        <f>IF(Q109="","",Q109)</f>
        <v/>
      </c>
      <c r="H118" s="479" t="str">
        <f>IF(J115="","",J115)</f>
        <v>-</v>
      </c>
      <c r="I118" s="41" t="str">
        <f>IF(S112="","",S112)</f>
        <v/>
      </c>
      <c r="J118" s="40" t="str">
        <f t="shared" si="25"/>
        <v/>
      </c>
      <c r="K118" s="154" t="str">
        <f>IF(Q112="","",Q112)</f>
        <v/>
      </c>
      <c r="L118" s="410" t="str">
        <f>IF(N115="","",N115)</f>
        <v/>
      </c>
      <c r="M118" s="154" t="str">
        <f>IF(S115="","",S115)</f>
        <v/>
      </c>
      <c r="N118" s="40" t="str">
        <f t="shared" si="27"/>
        <v/>
      </c>
      <c r="O118" s="154" t="str">
        <f>IF(Q115="","",Q115)</f>
        <v/>
      </c>
      <c r="P118" s="410" t="str">
        <f>IF(R115="","",R115)</f>
        <v/>
      </c>
      <c r="Q118" s="403"/>
      <c r="R118" s="379"/>
      <c r="S118" s="379"/>
      <c r="T118" s="380"/>
      <c r="U118" s="99"/>
      <c r="V118" s="40" t="str">
        <f t="shared" si="20"/>
        <v/>
      </c>
      <c r="W118" s="96"/>
      <c r="X118" s="418"/>
      <c r="Y118" s="71">
        <f>AD117</f>
        <v>3</v>
      </c>
      <c r="Z118" s="57" t="s">
        <v>10</v>
      </c>
      <c r="AA118" s="57">
        <f>AE117</f>
        <v>1</v>
      </c>
      <c r="AB118" s="72" t="s">
        <v>7</v>
      </c>
      <c r="AC118" s="89"/>
      <c r="AD118" s="184"/>
      <c r="AE118" s="185"/>
      <c r="AF118" s="195"/>
      <c r="AG118" s="196"/>
      <c r="AH118" s="189"/>
      <c r="AI118" s="185"/>
      <c r="AJ118" s="185"/>
      <c r="AK118" s="189"/>
      <c r="AL118" s="165"/>
      <c r="AM118" s="158"/>
      <c r="AO118" s="474"/>
      <c r="AP118" s="475"/>
      <c r="AQ118" s="475"/>
      <c r="AR118" s="475"/>
      <c r="AS118" s="475"/>
      <c r="AT118" s="476"/>
      <c r="AU118" s="476"/>
      <c r="AV118" s="476"/>
      <c r="AW118" s="476"/>
      <c r="AX118" s="476"/>
      <c r="AY118" s="477"/>
      <c r="AZ118" s="39" t="str">
        <f>IF(BN109="","",BN109)</f>
        <v/>
      </c>
      <c r="BA118" s="37" t="str">
        <f t="shared" si="24"/>
        <v/>
      </c>
      <c r="BB118" s="155" t="str">
        <f>IF(BL109="","",BL109)</f>
        <v/>
      </c>
      <c r="BC118" s="427" t="str">
        <f>IF(BE115="","",BE115)</f>
        <v/>
      </c>
      <c r="BD118" s="38" t="str">
        <f>IF(BN112="","",BN112)</f>
        <v/>
      </c>
      <c r="BE118" s="37" t="str">
        <f t="shared" si="26"/>
        <v/>
      </c>
      <c r="BF118" s="155" t="str">
        <f>IF(BL112="","",BL112)</f>
        <v/>
      </c>
      <c r="BG118" s="427" t="str">
        <f>IF(BI115="","",BI115)</f>
        <v/>
      </c>
      <c r="BH118" s="38" t="str">
        <f>IF(BN115="","",BN115)</f>
        <v/>
      </c>
      <c r="BI118" s="37" t="str">
        <f>IF(BH118="","","-")</f>
        <v/>
      </c>
      <c r="BJ118" s="155" t="str">
        <f>IF(BL115="","",BL115)</f>
        <v/>
      </c>
      <c r="BK118" s="427" t="str">
        <f>IF(BM115="","",BM115)</f>
        <v/>
      </c>
      <c r="BL118" s="430"/>
      <c r="BM118" s="431"/>
      <c r="BN118" s="431"/>
      <c r="BO118" s="432"/>
      <c r="BP118" s="73">
        <f>BU117</f>
        <v>2</v>
      </c>
      <c r="BQ118" s="74" t="s">
        <v>10</v>
      </c>
      <c r="BR118" s="74">
        <f>BV117</f>
        <v>1</v>
      </c>
      <c r="BS118" s="75" t="s">
        <v>7</v>
      </c>
      <c r="BT118" s="162"/>
      <c r="BU118" s="186"/>
      <c r="BV118" s="187"/>
      <c r="BW118" s="186"/>
      <c r="BX118" s="187"/>
      <c r="BY118" s="188"/>
      <c r="BZ118" s="187"/>
      <c r="CA118" s="187"/>
      <c r="CB118" s="188"/>
      <c r="CC118" s="160"/>
      <c r="CD118" s="161"/>
      <c r="CE118" s="105"/>
      <c r="CF118" s="105"/>
      <c r="CG118" s="105"/>
      <c r="CH118" s="105"/>
      <c r="CI118" s="105"/>
      <c r="CJ118" s="105"/>
      <c r="CK118" s="105"/>
      <c r="CL118" s="105"/>
      <c r="CM118" s="105"/>
      <c r="CN118" s="105"/>
      <c r="CO118" s="105"/>
    </row>
    <row r="119" spans="1:98" ht="10.95" customHeight="1" x14ac:dyDescent="0.15">
      <c r="A119" s="107"/>
      <c r="B119" s="107"/>
      <c r="C119" s="85" t="s">
        <v>86</v>
      </c>
      <c r="D119" s="88" t="s">
        <v>88</v>
      </c>
      <c r="E119" s="45">
        <f>IF(W107="","",W107)</f>
        <v>21</v>
      </c>
      <c r="F119" s="43" t="str">
        <f t="shared" si="23"/>
        <v>-</v>
      </c>
      <c r="G119" s="153">
        <f>IF(U107="","",U107)</f>
        <v>7</v>
      </c>
      <c r="H119" s="478" t="str">
        <f>IF(X107="","",IF(X107="○","×",IF(X107="×","○")))</f>
        <v>○</v>
      </c>
      <c r="I119" s="44">
        <f>IF(W110="","",W110)</f>
        <v>21</v>
      </c>
      <c r="J119" s="43" t="str">
        <f t="shared" si="25"/>
        <v>-</v>
      </c>
      <c r="K119" s="153">
        <f>IF(U110="","",U110)</f>
        <v>6</v>
      </c>
      <c r="L119" s="409" t="str">
        <f>IF(X110="","",IF(X110="○","×",IF(X110="×","○")))</f>
        <v>○</v>
      </c>
      <c r="M119" s="153">
        <f>IF(W113="","",W113)</f>
        <v>21</v>
      </c>
      <c r="N119" s="43" t="str">
        <f t="shared" si="27"/>
        <v>-</v>
      </c>
      <c r="O119" s="153">
        <f>IF(U113="","",U113)</f>
        <v>19</v>
      </c>
      <c r="P119" s="409" t="str">
        <f>IF(X113="","",IF(X113="○","×",IF(X113="×","○")))</f>
        <v>○</v>
      </c>
      <c r="Q119" s="44">
        <f>IF(W116="","",W116)</f>
        <v>21</v>
      </c>
      <c r="R119" s="43" t="str">
        <f>IF(Q119="","","-")</f>
        <v>-</v>
      </c>
      <c r="S119" s="153">
        <f>IF(U116="","",U116)</f>
        <v>16</v>
      </c>
      <c r="T119" s="409" t="str">
        <f>IF(X116="","",IF(X116="○","×",IF(X116="×","○")))</f>
        <v>○</v>
      </c>
      <c r="U119" s="400"/>
      <c r="V119" s="401"/>
      <c r="W119" s="401"/>
      <c r="X119" s="402"/>
      <c r="Y119" s="419">
        <f>RANK(AL120,AL107:AL120)</f>
        <v>1</v>
      </c>
      <c r="Z119" s="420"/>
      <c r="AA119" s="420"/>
      <c r="AB119" s="421"/>
      <c r="AC119" s="89"/>
      <c r="AD119" s="170"/>
      <c r="AE119" s="171"/>
      <c r="AF119" s="190"/>
      <c r="AG119" s="191"/>
      <c r="AH119" s="175"/>
      <c r="AI119" s="171"/>
      <c r="AJ119" s="171"/>
      <c r="AK119" s="175"/>
      <c r="AL119" s="165"/>
      <c r="AM119" s="158"/>
      <c r="AO119" s="86"/>
      <c r="AP119" s="86"/>
      <c r="AQ119" s="86"/>
      <c r="AR119" s="86"/>
      <c r="AS119" s="86"/>
      <c r="AT119" s="271"/>
      <c r="AU119" s="271"/>
      <c r="AV119" s="271"/>
      <c r="AW119" s="271"/>
      <c r="AX119" s="271"/>
      <c r="AY119" s="271"/>
      <c r="AZ119" s="148"/>
      <c r="BA119" s="147"/>
      <c r="BB119" s="148"/>
      <c r="BC119" s="148"/>
      <c r="BD119" s="149"/>
      <c r="BE119" s="150"/>
      <c r="BF119" s="149"/>
      <c r="BG119" s="149"/>
      <c r="BH119" s="149"/>
      <c r="BI119" s="150"/>
      <c r="BJ119" s="149"/>
      <c r="BK119" s="149"/>
      <c r="BL119" s="149"/>
      <c r="BM119" s="149"/>
      <c r="BN119" s="149"/>
      <c r="BO119" s="149"/>
      <c r="BP119" s="104"/>
      <c r="BQ119" s="104"/>
      <c r="BR119" s="104"/>
      <c r="BS119" s="104"/>
      <c r="BZ119" s="105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5"/>
      <c r="CM119" s="105"/>
      <c r="CN119" s="105"/>
      <c r="CO119" s="105"/>
    </row>
    <row r="120" spans="1:98" ht="10.95" customHeight="1" x14ac:dyDescent="0.15">
      <c r="A120" s="107"/>
      <c r="B120" s="107"/>
      <c r="C120" s="83" t="s">
        <v>87</v>
      </c>
      <c r="D120" s="82" t="s">
        <v>88</v>
      </c>
      <c r="E120" s="42">
        <f>IF(W108="","",W108)</f>
        <v>21</v>
      </c>
      <c r="F120" s="40" t="str">
        <f t="shared" si="23"/>
        <v>-</v>
      </c>
      <c r="G120" s="154">
        <f>IF(U108="","",U108)</f>
        <v>12</v>
      </c>
      <c r="H120" s="479" t="str">
        <f>IF(J111="","",J111)</f>
        <v/>
      </c>
      <c r="I120" s="41">
        <f>IF(W111="","",W111)</f>
        <v>21</v>
      </c>
      <c r="J120" s="40" t="str">
        <f t="shared" si="25"/>
        <v>-</v>
      </c>
      <c r="K120" s="154">
        <f>IF(U111="","",U111)</f>
        <v>8</v>
      </c>
      <c r="L120" s="410" t="str">
        <f>IF(N117="","",N117)</f>
        <v>-</v>
      </c>
      <c r="M120" s="154">
        <f>IF(W114="","",W114)</f>
        <v>21</v>
      </c>
      <c r="N120" s="40" t="str">
        <f t="shared" si="27"/>
        <v>-</v>
      </c>
      <c r="O120" s="154">
        <f>IF(U114="","",U114)</f>
        <v>15</v>
      </c>
      <c r="P120" s="410" t="str">
        <f>IF(R117="","",R117)</f>
        <v/>
      </c>
      <c r="Q120" s="41">
        <f>IF(W117="","",W117)</f>
        <v>21</v>
      </c>
      <c r="R120" s="40" t="str">
        <f>IF(Q120="","","-")</f>
        <v>-</v>
      </c>
      <c r="S120" s="154">
        <f>IF(U117="","",U117)</f>
        <v>5</v>
      </c>
      <c r="T120" s="410" t="str">
        <f>IF(V117="","",V117)</f>
        <v>-</v>
      </c>
      <c r="U120" s="403"/>
      <c r="V120" s="379"/>
      <c r="W120" s="379"/>
      <c r="X120" s="380"/>
      <c r="Y120" s="422"/>
      <c r="Z120" s="423"/>
      <c r="AA120" s="423"/>
      <c r="AB120" s="424"/>
      <c r="AC120" s="89"/>
      <c r="AD120" s="170">
        <f>COUNTIF(E119:X121,"○")</f>
        <v>4</v>
      </c>
      <c r="AE120" s="171">
        <f>COUNTIF(E119:X121,"×")</f>
        <v>0</v>
      </c>
      <c r="AF120" s="190">
        <f>(IF((E119&gt;G119),1,0))+(IF((E120&gt;G120),1,0))+(IF((E121&gt;G121),1,0))+(IF((I119&gt;K119),1,0))+(IF((I120&gt;K120),1,0))+(IF((I121&gt;K121),1,0))+(IF((M119&gt;O119),1,0))+(IF((M120&gt;O120),1,0))+(IF((M121&gt;O121),1,0))+(IF((Q119&gt;S119),1,0))+(IF((Q120&gt;S120),1,0))+(IF((Q121&gt;S121),1,0))+(IF((U119&gt;W119),1,0))+(IF((U120&gt;W120),1,0))+(IF((U121&gt;W121),1,0))</f>
        <v>8</v>
      </c>
      <c r="AG120" s="191">
        <f>(IF((E119&lt;G119),1,0))+(IF((E120&lt;G120),1,0))+(IF((E121&lt;G121),1,0))+(IF((I119&lt;K119),1,0))+(IF((I120&lt;K120),1,0))+(IF((I121&lt;K121),1,0))+(IF((M119&lt;O119),1,0))+(IF((M120&lt;O120),1,0))+(IF((M121&lt;O121),1,0))+(IF((Q119&lt;S119),1,0))+(IF((Q120&lt;S120),1,0))+(IF((Q121&lt;S121),1,0))+(IF((U119&lt;W119),1,0))+(IF((U120&lt;W120),1,0))+(IF((U121&lt;W121),1,0))</f>
        <v>0</v>
      </c>
      <c r="AH120" s="192">
        <f>AF120-AG120</f>
        <v>8</v>
      </c>
      <c r="AI120" s="171">
        <f>SUM(E119:E121,I119:I121,M119:M121,Q119:Q121,U119:U121)</f>
        <v>168</v>
      </c>
      <c r="AJ120" s="171">
        <f>SUM(G119:G121,K119:K121,O119:O121,S119:S121,W119:W121)</f>
        <v>88</v>
      </c>
      <c r="AK120" s="175">
        <f>AI120-AJ120</f>
        <v>80</v>
      </c>
      <c r="AL120" s="425">
        <f>(AD120-AE120)*1000+(AH120)*100+AK120</f>
        <v>4880</v>
      </c>
      <c r="AM120" s="426"/>
      <c r="AN120" s="86"/>
      <c r="AO120" s="86"/>
      <c r="AP120" s="86"/>
      <c r="AQ120" s="86"/>
      <c r="AR120" s="86"/>
      <c r="AS120" s="271"/>
      <c r="AT120" s="271"/>
      <c r="AU120" s="271"/>
      <c r="AV120" s="271"/>
      <c r="AW120" s="271"/>
      <c r="AX120" s="271"/>
      <c r="AY120" s="148"/>
      <c r="AZ120" s="147"/>
      <c r="BA120" s="148"/>
      <c r="BB120" s="148"/>
      <c r="BC120" s="149"/>
      <c r="BD120" s="150"/>
      <c r="BE120" s="149"/>
      <c r="BF120" s="149"/>
      <c r="BG120" s="149"/>
      <c r="BH120" s="150"/>
      <c r="BI120" s="149"/>
      <c r="BJ120" s="149"/>
      <c r="BK120" s="149"/>
      <c r="BL120" s="149"/>
      <c r="BM120" s="149"/>
      <c r="BN120" s="149"/>
      <c r="BO120" s="104"/>
      <c r="BP120" s="104"/>
      <c r="BQ120" s="104"/>
      <c r="BR120" s="104"/>
      <c r="BZ120" s="105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5"/>
      <c r="CM120" s="105"/>
      <c r="CN120" s="105"/>
    </row>
    <row r="121" spans="1:98" ht="10.95" customHeight="1" thickBot="1" x14ac:dyDescent="0.2">
      <c r="A121" s="107"/>
      <c r="B121" s="107"/>
      <c r="C121" s="80"/>
      <c r="D121" s="79"/>
      <c r="E121" s="39" t="str">
        <f>IF(W109="","",W109)</f>
        <v/>
      </c>
      <c r="F121" s="37" t="str">
        <f t="shared" si="23"/>
        <v/>
      </c>
      <c r="G121" s="155" t="str">
        <f>IF(U109="","",U109)</f>
        <v/>
      </c>
      <c r="H121" s="480" t="str">
        <f>IF(J112="","",J112)</f>
        <v/>
      </c>
      <c r="I121" s="38" t="str">
        <f>IF(W112="","",W112)</f>
        <v/>
      </c>
      <c r="J121" s="37" t="str">
        <f t="shared" si="25"/>
        <v/>
      </c>
      <c r="K121" s="155" t="str">
        <f>IF(U112="","",U112)</f>
        <v/>
      </c>
      <c r="L121" s="427" t="str">
        <f>IF(N118="","",N118)</f>
        <v/>
      </c>
      <c r="M121" s="155" t="str">
        <f>IF(W115="","",W115)</f>
        <v/>
      </c>
      <c r="N121" s="37" t="str">
        <f t="shared" si="27"/>
        <v/>
      </c>
      <c r="O121" s="155" t="str">
        <f>IF(U115="","",U115)</f>
        <v/>
      </c>
      <c r="P121" s="427" t="str">
        <f>IF(R118="","",R118)</f>
        <v/>
      </c>
      <c r="Q121" s="38" t="str">
        <f>IF(W118="","",W118)</f>
        <v/>
      </c>
      <c r="R121" s="37" t="str">
        <f>IF(Q121="","","-")</f>
        <v/>
      </c>
      <c r="S121" s="155" t="str">
        <f>IF(U118="","",U118)</f>
        <v/>
      </c>
      <c r="T121" s="427" t="str">
        <f>IF(V118="","",V118)</f>
        <v/>
      </c>
      <c r="U121" s="430"/>
      <c r="V121" s="431"/>
      <c r="W121" s="431"/>
      <c r="X121" s="491"/>
      <c r="Y121" s="73">
        <f>AD120</f>
        <v>4</v>
      </c>
      <c r="Z121" s="74" t="s">
        <v>10</v>
      </c>
      <c r="AA121" s="74">
        <f>AE120</f>
        <v>0</v>
      </c>
      <c r="AB121" s="75" t="s">
        <v>7</v>
      </c>
      <c r="AC121" s="89"/>
      <c r="AD121" s="184"/>
      <c r="AE121" s="185"/>
      <c r="AF121" s="195"/>
      <c r="AG121" s="196"/>
      <c r="AH121" s="189"/>
      <c r="AI121" s="185"/>
      <c r="AJ121" s="185"/>
      <c r="AK121" s="189"/>
      <c r="AL121" s="164"/>
      <c r="AM121" s="160"/>
      <c r="AN121" s="86"/>
      <c r="AO121" s="86"/>
      <c r="AP121" s="271"/>
      <c r="AQ121" s="271"/>
      <c r="AR121" s="271"/>
      <c r="AS121" s="271"/>
      <c r="AT121" s="271"/>
      <c r="AU121" s="271"/>
      <c r="AV121" s="148"/>
      <c r="AW121" s="147"/>
      <c r="AX121" s="148"/>
      <c r="AY121" s="148"/>
      <c r="AZ121" s="149"/>
      <c r="BA121" s="150"/>
      <c r="BB121" s="149"/>
      <c r="BC121" s="149"/>
      <c r="BD121" s="149"/>
      <c r="BE121" s="150"/>
      <c r="BF121" s="149"/>
      <c r="BG121" s="149"/>
      <c r="BH121" s="149"/>
      <c r="BI121" s="149"/>
      <c r="BJ121" s="149"/>
      <c r="BK121" s="149"/>
      <c r="BL121" s="104"/>
      <c r="BM121" s="104"/>
      <c r="BN121" s="104"/>
      <c r="BO121" s="104"/>
      <c r="BZ121" s="105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</row>
    <row r="122" spans="1:98" ht="10.95" customHeight="1" thickBot="1" x14ac:dyDescent="0.25"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</row>
    <row r="123" spans="1:98" ht="10.95" customHeight="1" x14ac:dyDescent="0.15">
      <c r="C123" s="454" t="s">
        <v>94</v>
      </c>
      <c r="D123" s="455"/>
      <c r="E123" s="394" t="str">
        <f>C125</f>
        <v>石川勝士</v>
      </c>
      <c r="F123" s="395"/>
      <c r="G123" s="395"/>
      <c r="H123" s="396"/>
      <c r="I123" s="397" t="str">
        <f>C128</f>
        <v>坂上想磨</v>
      </c>
      <c r="J123" s="395"/>
      <c r="K123" s="395"/>
      <c r="L123" s="396"/>
      <c r="M123" s="397" t="str">
        <f>C131</f>
        <v>森下勝司</v>
      </c>
      <c r="N123" s="395"/>
      <c r="O123" s="395"/>
      <c r="P123" s="396"/>
      <c r="Q123" s="397" t="str">
        <f>C134</f>
        <v>石村雅俊</v>
      </c>
      <c r="R123" s="395"/>
      <c r="S123" s="395"/>
      <c r="T123" s="398"/>
      <c r="U123" s="493" t="s">
        <v>1</v>
      </c>
      <c r="V123" s="494"/>
      <c r="W123" s="494"/>
      <c r="X123" s="495"/>
      <c r="Y123" s="162"/>
      <c r="Z123" s="496" t="s">
        <v>3</v>
      </c>
      <c r="AA123" s="497"/>
      <c r="AB123" s="496" t="s">
        <v>4</v>
      </c>
      <c r="AC123" s="498"/>
      <c r="AD123" s="497"/>
      <c r="AE123" s="499" t="s">
        <v>5</v>
      </c>
      <c r="AF123" s="500"/>
      <c r="AG123" s="501"/>
      <c r="AH123" s="162"/>
      <c r="AI123" s="162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Z123" s="105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5"/>
      <c r="CM123" s="105"/>
      <c r="CN123" s="105"/>
    </row>
    <row r="124" spans="1:98" ht="10.95" customHeight="1" thickBot="1" x14ac:dyDescent="0.2">
      <c r="C124" s="456"/>
      <c r="D124" s="457"/>
      <c r="E124" s="399" t="str">
        <f>C126</f>
        <v>窪田浬</v>
      </c>
      <c r="F124" s="372"/>
      <c r="G124" s="372"/>
      <c r="H124" s="373"/>
      <c r="I124" s="371" t="str">
        <f>C129</f>
        <v>清水雄陽</v>
      </c>
      <c r="J124" s="372"/>
      <c r="K124" s="372"/>
      <c r="L124" s="373"/>
      <c r="M124" s="371" t="str">
        <f>C132</f>
        <v>梶原陽平</v>
      </c>
      <c r="N124" s="372"/>
      <c r="O124" s="372"/>
      <c r="P124" s="373"/>
      <c r="Q124" s="371" t="str">
        <f>C135</f>
        <v>石村陸人</v>
      </c>
      <c r="R124" s="372"/>
      <c r="S124" s="372"/>
      <c r="T124" s="374"/>
      <c r="U124" s="466" t="s">
        <v>2</v>
      </c>
      <c r="V124" s="467"/>
      <c r="W124" s="467"/>
      <c r="X124" s="468"/>
      <c r="Y124" s="162"/>
      <c r="Z124" s="167" t="s">
        <v>6</v>
      </c>
      <c r="AA124" s="168" t="s">
        <v>7</v>
      </c>
      <c r="AB124" s="167" t="s">
        <v>21</v>
      </c>
      <c r="AC124" s="168" t="s">
        <v>8</v>
      </c>
      <c r="AD124" s="169" t="s">
        <v>9</v>
      </c>
      <c r="AE124" s="168" t="s">
        <v>21</v>
      </c>
      <c r="AF124" s="168" t="s">
        <v>8</v>
      </c>
      <c r="AG124" s="169" t="s">
        <v>9</v>
      </c>
      <c r="AH124" s="162"/>
      <c r="AI124" s="162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1"/>
      <c r="AZ124" s="115"/>
      <c r="BA124" s="115"/>
      <c r="BB124" s="115"/>
      <c r="BC124" s="114"/>
      <c r="BD124" s="114"/>
      <c r="BE124" s="114"/>
      <c r="BF124" s="114"/>
      <c r="BG124" s="114"/>
      <c r="BH124" s="114"/>
      <c r="BI124" s="114"/>
      <c r="BJ124" s="114"/>
      <c r="BK124" s="113"/>
      <c r="BL124" s="113"/>
      <c r="BM124" s="113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05"/>
    </row>
    <row r="125" spans="1:98" ht="10.95" customHeight="1" x14ac:dyDescent="0.15">
      <c r="C125" s="87" t="s">
        <v>68</v>
      </c>
      <c r="D125" s="82" t="s">
        <v>61</v>
      </c>
      <c r="E125" s="375"/>
      <c r="F125" s="376"/>
      <c r="G125" s="376"/>
      <c r="H125" s="377"/>
      <c r="I125" s="157">
        <v>5</v>
      </c>
      <c r="J125" s="40" t="str">
        <f>IF(I125="","","-")</f>
        <v>-</v>
      </c>
      <c r="K125" s="46">
        <v>21</v>
      </c>
      <c r="L125" s="366" t="str">
        <f>IF(I125&lt;&gt;"",IF(I125&gt;K125,IF(I126&gt;K126,"○",IF(I127&gt;K127,"○","×")),IF(I126&gt;K126,IF(I127&gt;K127,"○","×"),"×")),"")</f>
        <v>×</v>
      </c>
      <c r="M125" s="20">
        <v>21</v>
      </c>
      <c r="N125" s="54" t="str">
        <f t="shared" ref="N125:N130" si="28">IF(M125="","","-")</f>
        <v>-</v>
      </c>
      <c r="O125" s="53">
        <v>4</v>
      </c>
      <c r="P125" s="366" t="str">
        <f>IF(M125&lt;&gt;"",IF(M125&gt;O125,IF(M126&gt;O126,"○",IF(M127&gt;O127,"○","×")),IF(M126&gt;O126,IF(M127&gt;O127,"○","×"),"×")),"")</f>
        <v>○</v>
      </c>
      <c r="Q125" s="56">
        <v>21</v>
      </c>
      <c r="R125" s="54" t="str">
        <f t="shared" ref="R125:R133" si="29">IF(Q125="","","-")</f>
        <v>-</v>
      </c>
      <c r="S125" s="46">
        <v>14</v>
      </c>
      <c r="T125" s="369" t="str">
        <f>IF(Q125&lt;&gt;"",IF(Q125&gt;S125,IF(Q126&gt;S126,"○",IF(Q127&gt;S127,"○","×")),IF(Q126&gt;S126,IF(Q127&gt;S127,"○","×"),"×")),"")</f>
        <v>○</v>
      </c>
      <c r="U125" s="419">
        <f>RANK(AH126,AH126:AH135)</f>
        <v>2</v>
      </c>
      <c r="V125" s="420"/>
      <c r="W125" s="420"/>
      <c r="X125" s="421"/>
      <c r="Y125" s="162"/>
      <c r="Z125" s="179"/>
      <c r="AA125" s="90"/>
      <c r="AB125" s="172"/>
      <c r="AC125" s="173"/>
      <c r="AD125" s="174"/>
      <c r="AE125" s="90"/>
      <c r="AF125" s="90"/>
      <c r="AG125" s="180"/>
      <c r="AH125" s="162"/>
      <c r="AI125" s="162"/>
      <c r="AL125" s="433" t="s">
        <v>26</v>
      </c>
      <c r="AM125" s="434"/>
      <c r="AN125" s="434"/>
      <c r="AO125" s="435"/>
      <c r="AP125" s="439" t="s">
        <v>268</v>
      </c>
      <c r="AQ125" s="440"/>
      <c r="AR125" s="440"/>
      <c r="AS125" s="440"/>
      <c r="AT125" s="440"/>
      <c r="AU125" s="440" t="s">
        <v>269</v>
      </c>
      <c r="AV125" s="440"/>
      <c r="AW125" s="440"/>
      <c r="AX125" s="440"/>
      <c r="AY125" s="440"/>
      <c r="AZ125" s="441"/>
      <c r="BA125" s="263"/>
      <c r="BB125" s="263"/>
      <c r="BC125" s="263"/>
      <c r="BD125" s="263"/>
      <c r="BE125" s="263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05"/>
      <c r="CJ125" s="105"/>
      <c r="CK125" s="105"/>
      <c r="CL125" s="105"/>
    </row>
    <row r="126" spans="1:98" ht="10.95" customHeight="1" thickBot="1" x14ac:dyDescent="0.2">
      <c r="C126" s="87" t="s">
        <v>77</v>
      </c>
      <c r="D126" s="151" t="s">
        <v>61</v>
      </c>
      <c r="E126" s="378"/>
      <c r="F126" s="379"/>
      <c r="G126" s="379"/>
      <c r="H126" s="380"/>
      <c r="I126" s="20">
        <v>6</v>
      </c>
      <c r="J126" s="40" t="str">
        <f>IF(I126="","","-")</f>
        <v>-</v>
      </c>
      <c r="K126" s="52">
        <v>21</v>
      </c>
      <c r="L126" s="367"/>
      <c r="M126" s="20">
        <v>21</v>
      </c>
      <c r="N126" s="40" t="str">
        <f t="shared" si="28"/>
        <v>-</v>
      </c>
      <c r="O126" s="46">
        <v>16</v>
      </c>
      <c r="P126" s="367"/>
      <c r="Q126" s="20">
        <v>24</v>
      </c>
      <c r="R126" s="40" t="str">
        <f t="shared" si="29"/>
        <v>-</v>
      </c>
      <c r="S126" s="46">
        <v>22</v>
      </c>
      <c r="T126" s="370"/>
      <c r="U126" s="422"/>
      <c r="V126" s="423"/>
      <c r="W126" s="423"/>
      <c r="X126" s="424"/>
      <c r="Y126" s="162"/>
      <c r="Z126" s="179">
        <f>COUNTIF(E125:T127,"○")</f>
        <v>2</v>
      </c>
      <c r="AA126" s="90">
        <f>COUNTIF(E125:T127,"×")</f>
        <v>1</v>
      </c>
      <c r="AB126" s="176">
        <f>(IF((E125&gt;G125),1,0))+(IF((E126&gt;G126),1,0))+(IF((E127&gt;G127),1,0))+(IF((I125&gt;K125),1,0))+(IF((I126&gt;K126),1,0))+(IF((I127&gt;K127),1,0))+(IF((M125&gt;O125),1,0))+(IF((M126&gt;O126),1,0))+(IF((M127&gt;O127),1,0))+(IF((Q125&gt;S125),1,0))+(IF((Q126&gt;S126),1,0))+(IF((Q127&gt;S127),1,0))</f>
        <v>4</v>
      </c>
      <c r="AC126" s="177">
        <f>(IF((E125&lt;G125),1,0))+(IF((E126&lt;G126),1,0))+(IF((E127&lt;G127),1,0))+(IF((I125&lt;K125),1,0))+(IF((I126&lt;K126),1,0))+(IF((I127&lt;K127),1,0))+(IF((M125&lt;O125),1,0))+(IF((M126&lt;O126),1,0))+(IF((M127&lt;O127),1,0))+(IF((Q125&lt;S125),1,0))+(IF((Q126&lt;S126),1,0))+(IF((Q127&lt;S127),1,0))</f>
        <v>2</v>
      </c>
      <c r="AD126" s="178">
        <f>AB126-AC126</f>
        <v>2</v>
      </c>
      <c r="AE126" s="90">
        <f>SUM(E125:E127,I125:I127,M125:M127,Q125:Q127)</f>
        <v>98</v>
      </c>
      <c r="AF126" s="90">
        <f>SUM(G125:G127,K125:K127,O125:O127,S125:S127)</f>
        <v>98</v>
      </c>
      <c r="AG126" s="180">
        <f>AE126-AF126</f>
        <v>0</v>
      </c>
      <c r="AH126" s="425">
        <f>(Z126-AA126)*1000+(AD126)*100+AG126</f>
        <v>1200</v>
      </c>
      <c r="AI126" s="426"/>
      <c r="AL126" s="436"/>
      <c r="AM126" s="437"/>
      <c r="AN126" s="437"/>
      <c r="AO126" s="438"/>
      <c r="AP126" s="446" t="s">
        <v>87</v>
      </c>
      <c r="AQ126" s="447"/>
      <c r="AR126" s="447"/>
      <c r="AS126" s="447"/>
      <c r="AT126" s="447"/>
      <c r="AU126" s="447" t="s">
        <v>269</v>
      </c>
      <c r="AV126" s="447"/>
      <c r="AW126" s="447"/>
      <c r="AX126" s="447"/>
      <c r="AY126" s="447"/>
      <c r="AZ126" s="448"/>
      <c r="BA126" s="294"/>
      <c r="BB126" s="299">
        <v>21</v>
      </c>
      <c r="BC126" s="299">
        <v>17</v>
      </c>
      <c r="BD126" s="300">
        <v>16</v>
      </c>
      <c r="BE126" s="122"/>
      <c r="BF126" s="295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05"/>
      <c r="CJ126" s="105"/>
      <c r="CK126" s="105"/>
      <c r="CL126" s="105"/>
    </row>
    <row r="127" spans="1:98" ht="10.95" customHeight="1" thickTop="1" thickBot="1" x14ac:dyDescent="0.2">
      <c r="C127" s="84"/>
      <c r="D127" s="146"/>
      <c r="E127" s="381"/>
      <c r="F127" s="382"/>
      <c r="G127" s="382"/>
      <c r="H127" s="383"/>
      <c r="I127" s="26"/>
      <c r="J127" s="40" t="str">
        <f>IF(I127="","","-")</f>
        <v/>
      </c>
      <c r="K127" s="48"/>
      <c r="L127" s="368"/>
      <c r="M127" s="26"/>
      <c r="N127" s="49" t="str">
        <f t="shared" si="28"/>
        <v/>
      </c>
      <c r="O127" s="48"/>
      <c r="P127" s="367"/>
      <c r="Q127" s="26"/>
      <c r="R127" s="49" t="str">
        <f t="shared" si="29"/>
        <v/>
      </c>
      <c r="S127" s="48"/>
      <c r="T127" s="370"/>
      <c r="U127" s="71">
        <f>Z126</f>
        <v>2</v>
      </c>
      <c r="V127" s="57" t="s">
        <v>10</v>
      </c>
      <c r="W127" s="57">
        <f>AA126</f>
        <v>1</v>
      </c>
      <c r="X127" s="72" t="s">
        <v>7</v>
      </c>
      <c r="Y127" s="162"/>
      <c r="Z127" s="179"/>
      <c r="AA127" s="90"/>
      <c r="AB127" s="179"/>
      <c r="AC127" s="90"/>
      <c r="AD127" s="180"/>
      <c r="AE127" s="90"/>
      <c r="AF127" s="90"/>
      <c r="AG127" s="180"/>
      <c r="AH127" s="158"/>
      <c r="AI127" s="159"/>
      <c r="AL127" s="433" t="s">
        <v>24</v>
      </c>
      <c r="AM127" s="434"/>
      <c r="AN127" s="434"/>
      <c r="AO127" s="435"/>
      <c r="AP127" s="439" t="s">
        <v>270</v>
      </c>
      <c r="AQ127" s="440"/>
      <c r="AR127" s="440"/>
      <c r="AS127" s="440"/>
      <c r="AT127" s="440"/>
      <c r="AU127" s="440" t="s">
        <v>271</v>
      </c>
      <c r="AV127" s="440"/>
      <c r="AW127" s="440"/>
      <c r="AX127" s="440"/>
      <c r="AY127" s="440"/>
      <c r="AZ127" s="441"/>
      <c r="BA127" s="103"/>
      <c r="BB127" s="301">
        <v>17</v>
      </c>
      <c r="BC127" s="301">
        <v>21</v>
      </c>
      <c r="BD127" s="327">
        <v>21</v>
      </c>
      <c r="BE127" s="335"/>
      <c r="BF127" s="121"/>
      <c r="BZ127" s="105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5"/>
    </row>
    <row r="128" spans="1:98" ht="10.95" customHeight="1" thickBot="1" x14ac:dyDescent="0.2">
      <c r="C128" s="87" t="s">
        <v>63</v>
      </c>
      <c r="D128" s="242" t="s">
        <v>69</v>
      </c>
      <c r="E128" s="42">
        <f>IF(K125="","",K125)</f>
        <v>21</v>
      </c>
      <c r="F128" s="40" t="str">
        <f t="shared" ref="F128:F136" si="30">IF(E128="","","-")</f>
        <v>-</v>
      </c>
      <c r="G128" s="154">
        <f>IF(I125="","",I125)</f>
        <v>5</v>
      </c>
      <c r="H128" s="409" t="str">
        <f>IF(L125="","",IF(L125="○","×",IF(L125="×","○")))</f>
        <v>○</v>
      </c>
      <c r="I128" s="400"/>
      <c r="J128" s="401"/>
      <c r="K128" s="401"/>
      <c r="L128" s="402"/>
      <c r="M128" s="20">
        <v>21</v>
      </c>
      <c r="N128" s="40" t="str">
        <f t="shared" si="28"/>
        <v>-</v>
      </c>
      <c r="O128" s="46">
        <v>2</v>
      </c>
      <c r="P128" s="416" t="str">
        <f>IF(M128&lt;&gt;"",IF(M128&gt;O128,IF(M129&gt;O129,"○",IF(M130&gt;O130,"○","×")),IF(M129&gt;O129,IF(M130&gt;O130,"○","×"),"×")),"")</f>
        <v>○</v>
      </c>
      <c r="Q128" s="20">
        <v>21</v>
      </c>
      <c r="R128" s="40" t="str">
        <f t="shared" si="29"/>
        <v>-</v>
      </c>
      <c r="S128" s="46">
        <v>9</v>
      </c>
      <c r="T128" s="417" t="str">
        <f>IF(Q128&lt;&gt;"",IF(Q128&gt;S128,IF(Q129&gt;S129,"○",IF(Q130&gt;S130,"○","×")),IF(Q129&gt;S129,IF(Q130&gt;S130,"○","×"),"×")),"")</f>
        <v>○</v>
      </c>
      <c r="U128" s="419">
        <f>RANK(AH129,AH126:AH135)</f>
        <v>1</v>
      </c>
      <c r="V128" s="420"/>
      <c r="W128" s="420"/>
      <c r="X128" s="421"/>
      <c r="Y128" s="162"/>
      <c r="Z128" s="172"/>
      <c r="AA128" s="173"/>
      <c r="AB128" s="172"/>
      <c r="AC128" s="173"/>
      <c r="AD128" s="174"/>
      <c r="AE128" s="173"/>
      <c r="AF128" s="173"/>
      <c r="AG128" s="174"/>
      <c r="AH128" s="158"/>
      <c r="AI128" s="159"/>
      <c r="AL128" s="436"/>
      <c r="AM128" s="437"/>
      <c r="AN128" s="437"/>
      <c r="AO128" s="438"/>
      <c r="AP128" s="446" t="s">
        <v>272</v>
      </c>
      <c r="AQ128" s="447"/>
      <c r="AR128" s="447"/>
      <c r="AS128" s="447"/>
      <c r="AT128" s="447"/>
      <c r="AU128" s="447" t="s">
        <v>271</v>
      </c>
      <c r="AV128" s="447"/>
      <c r="AW128" s="447"/>
      <c r="AX128" s="447"/>
      <c r="AY128" s="447"/>
      <c r="AZ128" s="448"/>
      <c r="BA128" s="302">
        <v>16</v>
      </c>
      <c r="BB128" s="299">
        <v>9</v>
      </c>
      <c r="BC128" s="300"/>
      <c r="BD128" s="331"/>
      <c r="BE128" s="336"/>
      <c r="BF128" s="121"/>
      <c r="BP128" s="104"/>
      <c r="BZ128" s="105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5"/>
    </row>
    <row r="129" spans="1:90" ht="10.95" customHeight="1" thickTop="1" thickBot="1" x14ac:dyDescent="0.2">
      <c r="C129" s="87" t="s">
        <v>64</v>
      </c>
      <c r="D129" s="82" t="s">
        <v>69</v>
      </c>
      <c r="E129" s="42">
        <f>IF(K126="","",K126)</f>
        <v>21</v>
      </c>
      <c r="F129" s="40" t="str">
        <f t="shared" si="30"/>
        <v>-</v>
      </c>
      <c r="G129" s="154">
        <f>IF(I126="","",I126)</f>
        <v>6</v>
      </c>
      <c r="H129" s="410" t="str">
        <f>IF(J126="","",J126)</f>
        <v>-</v>
      </c>
      <c r="I129" s="403"/>
      <c r="J129" s="379"/>
      <c r="K129" s="379"/>
      <c r="L129" s="380"/>
      <c r="M129" s="20">
        <v>21</v>
      </c>
      <c r="N129" s="40" t="str">
        <f t="shared" si="28"/>
        <v>-</v>
      </c>
      <c r="O129" s="46">
        <v>13</v>
      </c>
      <c r="P129" s="367"/>
      <c r="Q129" s="20">
        <v>21</v>
      </c>
      <c r="R129" s="40" t="str">
        <f t="shared" si="29"/>
        <v>-</v>
      </c>
      <c r="S129" s="46">
        <v>8</v>
      </c>
      <c r="T129" s="370"/>
      <c r="U129" s="422"/>
      <c r="V129" s="423"/>
      <c r="W129" s="423"/>
      <c r="X129" s="424"/>
      <c r="Y129" s="162"/>
      <c r="Z129" s="179">
        <f>COUNTIF(E128:T130,"○")</f>
        <v>3</v>
      </c>
      <c r="AA129" s="90">
        <f>COUNTIF(E128:T130,"×")</f>
        <v>0</v>
      </c>
      <c r="AB129" s="176">
        <f>(IF((E128&gt;G128),1,0))+(IF((E129&gt;G129),1,0))+(IF((E130&gt;G130),1,0))+(IF((I128&gt;K128),1,0))+(IF((I129&gt;K129),1,0))+(IF((I130&gt;K130),1,0))+(IF((M128&gt;O128),1,0))+(IF((M129&gt;O129),1,0))+(IF((M130&gt;O130),1,0))+(IF((Q128&gt;S128),1,0))+(IF((Q129&gt;S129),1,0))+(IF((Q130&gt;S130),1,0))</f>
        <v>6</v>
      </c>
      <c r="AC129" s="177">
        <f>(IF((E128&lt;G128),1,0))+(IF((E129&lt;G129),1,0))+(IF((E130&lt;G130),1,0))+(IF((I128&lt;K128),1,0))+(IF((I129&lt;K129),1,0))+(IF((I130&lt;K130),1,0))+(IF((M128&lt;O128),1,0))+(IF((M129&lt;O129),1,0))+(IF((M130&lt;O130),1,0))+(IF((Q128&lt;S128),1,0))+(IF((Q129&lt;S129),1,0))+(IF((Q130&lt;S130),1,0))</f>
        <v>0</v>
      </c>
      <c r="AD129" s="178">
        <f>AB129-AC129</f>
        <v>6</v>
      </c>
      <c r="AE129" s="90">
        <f>SUM(E128:E130,I128:I130,M128:M130,Q128:Q130)</f>
        <v>126</v>
      </c>
      <c r="AF129" s="90">
        <f>SUM(G128:G130,K128:K130,O128:O130,S128:S130)</f>
        <v>43</v>
      </c>
      <c r="AG129" s="180">
        <f>AE129-AF129</f>
        <v>83</v>
      </c>
      <c r="AH129" s="425">
        <f>(Z129-AA129)*1000+(AD129)*100+AG129</f>
        <v>3683</v>
      </c>
      <c r="AI129" s="426"/>
      <c r="AL129" s="433" t="s">
        <v>27</v>
      </c>
      <c r="AM129" s="434"/>
      <c r="AN129" s="434"/>
      <c r="AO129" s="435"/>
      <c r="AP129" s="439" t="s">
        <v>236</v>
      </c>
      <c r="AQ129" s="440"/>
      <c r="AR129" s="440"/>
      <c r="AS129" s="440"/>
      <c r="AT129" s="440"/>
      <c r="AU129" s="440" t="s">
        <v>237</v>
      </c>
      <c r="AV129" s="440"/>
      <c r="AW129" s="440"/>
      <c r="AX129" s="440"/>
      <c r="AY129" s="440"/>
      <c r="AZ129" s="441"/>
      <c r="BA129" s="255">
        <v>21</v>
      </c>
      <c r="BB129" s="329">
        <v>21</v>
      </c>
      <c r="BC129" s="330"/>
      <c r="BD129" s="103"/>
      <c r="BE129" s="336"/>
      <c r="BF129" s="121"/>
      <c r="BG129" s="124" t="s">
        <v>19</v>
      </c>
      <c r="BH129" s="112"/>
      <c r="BO129" s="123"/>
      <c r="BP129" s="123"/>
      <c r="BQ129" s="123"/>
      <c r="BZ129" s="105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5"/>
    </row>
    <row r="130" spans="1:90" ht="10.95" customHeight="1" thickTop="1" thickBot="1" x14ac:dyDescent="0.2">
      <c r="C130" s="84"/>
      <c r="D130" s="248"/>
      <c r="E130" s="51" t="str">
        <f>IF(K127="","",K127)</f>
        <v/>
      </c>
      <c r="F130" s="40" t="str">
        <f t="shared" si="30"/>
        <v/>
      </c>
      <c r="G130" s="50" t="str">
        <f>IF(I127="","",I127)</f>
        <v/>
      </c>
      <c r="H130" s="411" t="str">
        <f>IF(J127="","",J127)</f>
        <v/>
      </c>
      <c r="I130" s="404"/>
      <c r="J130" s="382"/>
      <c r="K130" s="382"/>
      <c r="L130" s="383"/>
      <c r="M130" s="26"/>
      <c r="N130" s="40" t="str">
        <f t="shared" si="28"/>
        <v/>
      </c>
      <c r="O130" s="48"/>
      <c r="P130" s="368"/>
      <c r="Q130" s="26"/>
      <c r="R130" s="49" t="str">
        <f t="shared" si="29"/>
        <v/>
      </c>
      <c r="S130" s="48"/>
      <c r="T130" s="418"/>
      <c r="U130" s="71">
        <f>Z129</f>
        <v>3</v>
      </c>
      <c r="V130" s="57" t="s">
        <v>10</v>
      </c>
      <c r="W130" s="57">
        <f>AA129</f>
        <v>0</v>
      </c>
      <c r="X130" s="72" t="s">
        <v>7</v>
      </c>
      <c r="Y130" s="162"/>
      <c r="Z130" s="186"/>
      <c r="AA130" s="187"/>
      <c r="AB130" s="186"/>
      <c r="AC130" s="187"/>
      <c r="AD130" s="188"/>
      <c r="AE130" s="187"/>
      <c r="AF130" s="187"/>
      <c r="AG130" s="188"/>
      <c r="AH130" s="158"/>
      <c r="AI130" s="159"/>
      <c r="AL130" s="436"/>
      <c r="AM130" s="437"/>
      <c r="AN130" s="437"/>
      <c r="AO130" s="438"/>
      <c r="AP130" s="446" t="s">
        <v>241</v>
      </c>
      <c r="AQ130" s="447"/>
      <c r="AR130" s="447"/>
      <c r="AS130" s="447"/>
      <c r="AT130" s="447"/>
      <c r="AU130" s="447" t="s">
        <v>237</v>
      </c>
      <c r="AV130" s="447"/>
      <c r="AW130" s="447"/>
      <c r="AX130" s="447"/>
      <c r="AY130" s="447"/>
      <c r="AZ130" s="448"/>
      <c r="BA130" s="103"/>
      <c r="BB130" s="103"/>
      <c r="BC130" s="301">
        <v>21</v>
      </c>
      <c r="BD130" s="252">
        <v>21</v>
      </c>
      <c r="BE130" s="256"/>
      <c r="BF130" s="337"/>
      <c r="BG130" s="481" t="s">
        <v>236</v>
      </c>
      <c r="BH130" s="450"/>
      <c r="BI130" s="450"/>
      <c r="BJ130" s="450"/>
      <c r="BK130" s="450"/>
      <c r="BL130" s="482" t="s">
        <v>237</v>
      </c>
      <c r="BM130" s="450"/>
      <c r="BN130" s="450"/>
      <c r="BO130" s="450"/>
      <c r="BP130" s="450"/>
      <c r="BQ130" s="452"/>
      <c r="BZ130" s="105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5"/>
    </row>
    <row r="131" spans="1:90" ht="10.95" customHeight="1" thickTop="1" thickBot="1" x14ac:dyDescent="0.2">
      <c r="C131" s="83" t="s">
        <v>102</v>
      </c>
      <c r="D131" s="242" t="s">
        <v>175</v>
      </c>
      <c r="E131" s="42">
        <f>IF(O125="","",O125)</f>
        <v>4</v>
      </c>
      <c r="F131" s="43" t="str">
        <f t="shared" si="30"/>
        <v>-</v>
      </c>
      <c r="G131" s="154">
        <f>IF(M125="","",M125)</f>
        <v>21</v>
      </c>
      <c r="H131" s="409" t="str">
        <f>IF(P125="","",IF(P125="○","×",IF(P125="×","○")))</f>
        <v>×</v>
      </c>
      <c r="I131" s="41">
        <f>IF(O128="","",O128)</f>
        <v>2</v>
      </c>
      <c r="J131" s="40" t="str">
        <f t="shared" ref="J131:J136" si="31">IF(I131="","","-")</f>
        <v>-</v>
      </c>
      <c r="K131" s="154">
        <f>IF(M128="","",M128)</f>
        <v>21</v>
      </c>
      <c r="L131" s="409" t="str">
        <f>IF(P128="","",IF(P128="○","×",IF(P128="×","○")))</f>
        <v>×</v>
      </c>
      <c r="M131" s="400"/>
      <c r="N131" s="401"/>
      <c r="O131" s="401"/>
      <c r="P131" s="402"/>
      <c r="Q131" s="20">
        <v>21</v>
      </c>
      <c r="R131" s="40" t="str">
        <f t="shared" si="29"/>
        <v>-</v>
      </c>
      <c r="S131" s="46">
        <v>23</v>
      </c>
      <c r="T131" s="370" t="str">
        <f>IF(Q131&lt;&gt;"",IF(Q131&gt;S131,IF(Q132&gt;S132,"○",IF(Q133&gt;S133,"○","×")),IF(Q132&gt;S132,IF(Q133&gt;S133,"○","×"),"×")),"")</f>
        <v>×</v>
      </c>
      <c r="U131" s="419">
        <f>RANK(AH132,AH126:AH135)</f>
        <v>4</v>
      </c>
      <c r="V131" s="420"/>
      <c r="W131" s="420"/>
      <c r="X131" s="421"/>
      <c r="Y131" s="162"/>
      <c r="Z131" s="179"/>
      <c r="AA131" s="90"/>
      <c r="AB131" s="179"/>
      <c r="AC131" s="90"/>
      <c r="AD131" s="180"/>
      <c r="AE131" s="90"/>
      <c r="AF131" s="90"/>
      <c r="AG131" s="180"/>
      <c r="AH131" s="158"/>
      <c r="AI131" s="159"/>
      <c r="AL131" s="433" t="s">
        <v>23</v>
      </c>
      <c r="AM131" s="434"/>
      <c r="AN131" s="434"/>
      <c r="AO131" s="435"/>
      <c r="AP131" s="439" t="s">
        <v>246</v>
      </c>
      <c r="AQ131" s="440"/>
      <c r="AR131" s="440"/>
      <c r="AS131" s="440"/>
      <c r="AT131" s="440"/>
      <c r="AU131" s="440" t="s">
        <v>29</v>
      </c>
      <c r="AV131" s="440"/>
      <c r="AW131" s="440"/>
      <c r="AX131" s="440"/>
      <c r="AY131" s="440"/>
      <c r="AZ131" s="441"/>
      <c r="BA131" s="103"/>
      <c r="BB131" s="103"/>
      <c r="BC131" s="301">
        <v>14</v>
      </c>
      <c r="BD131" s="252">
        <v>10</v>
      </c>
      <c r="BE131" s="253"/>
      <c r="BF131" s="121"/>
      <c r="BG131" s="483" t="s">
        <v>241</v>
      </c>
      <c r="BH131" s="443"/>
      <c r="BI131" s="443"/>
      <c r="BJ131" s="443"/>
      <c r="BK131" s="443"/>
      <c r="BL131" s="484" t="s">
        <v>237</v>
      </c>
      <c r="BM131" s="443"/>
      <c r="BN131" s="443"/>
      <c r="BO131" s="443"/>
      <c r="BP131" s="443"/>
      <c r="BQ131" s="445"/>
      <c r="BZ131" s="105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5"/>
    </row>
    <row r="132" spans="1:90" ht="10.95" customHeight="1" thickTop="1" thickBot="1" x14ac:dyDescent="0.25">
      <c r="C132" s="83" t="s">
        <v>103</v>
      </c>
      <c r="D132" s="82" t="s">
        <v>175</v>
      </c>
      <c r="E132" s="42">
        <f>IF(O126="","",O126)</f>
        <v>16</v>
      </c>
      <c r="F132" s="40" t="str">
        <f t="shared" si="30"/>
        <v>-</v>
      </c>
      <c r="G132" s="154">
        <f>IF(M126="","",M126)</f>
        <v>21</v>
      </c>
      <c r="H132" s="410" t="str">
        <f>IF(J129="","",J129)</f>
        <v/>
      </c>
      <c r="I132" s="41">
        <f>IF(O129="","",O129)</f>
        <v>13</v>
      </c>
      <c r="J132" s="40" t="str">
        <f t="shared" si="31"/>
        <v>-</v>
      </c>
      <c r="K132" s="154">
        <f>IF(M129="","",M129)</f>
        <v>21</v>
      </c>
      <c r="L132" s="410" t="str">
        <f>IF(N129="","",N129)</f>
        <v>-</v>
      </c>
      <c r="M132" s="403"/>
      <c r="N132" s="379"/>
      <c r="O132" s="379"/>
      <c r="P132" s="380"/>
      <c r="Q132" s="20">
        <v>21</v>
      </c>
      <c r="R132" s="40" t="str">
        <f t="shared" si="29"/>
        <v>-</v>
      </c>
      <c r="S132" s="46">
        <v>19</v>
      </c>
      <c r="T132" s="370"/>
      <c r="U132" s="422"/>
      <c r="V132" s="423"/>
      <c r="W132" s="423"/>
      <c r="X132" s="424"/>
      <c r="Y132" s="162"/>
      <c r="Z132" s="179">
        <f>COUNTIF(E131:T133,"○")</f>
        <v>0</v>
      </c>
      <c r="AA132" s="90">
        <f>COUNTIF(E131:T133,"×")</f>
        <v>3</v>
      </c>
      <c r="AB132" s="176">
        <f>(IF((E131&gt;G131),1,0))+(IF((E132&gt;G132),1,0))+(IF((E133&gt;G133),1,0))+(IF((I131&gt;K131),1,0))+(IF((I132&gt;K132),1,0))+(IF((I133&gt;K133),1,0))+(IF((M131&gt;O131),1,0))+(IF((M132&gt;O132),1,0))+(IF((M133&gt;O133),1,0))+(IF((Q131&gt;S131),1,0))+(IF((Q132&gt;S132),1,0))+(IF((Q133&gt;S133),1,0))</f>
        <v>1</v>
      </c>
      <c r="AC132" s="177">
        <f>(IF((E131&lt;G131),1,0))+(IF((E132&lt;G132),1,0))+(IF((E133&lt;G133),1,0))+(IF((I131&lt;K131),1,0))+(IF((I132&lt;K132),1,0))+(IF((I133&lt;K133),1,0))+(IF((M131&lt;O131),1,0))+(IF((M132&lt;O132),1,0))+(IF((M133&lt;O133),1,0))+(IF((Q131&lt;S131),1,0))+(IF((Q132&lt;S132),1,0))+(IF((Q133&lt;S133),1,0))</f>
        <v>6</v>
      </c>
      <c r="AD132" s="178">
        <f>AB132-AC132</f>
        <v>-5</v>
      </c>
      <c r="AE132" s="90">
        <f>SUM(E131:E133,I131:I133,M131:M133,Q131:Q133)</f>
        <v>91</v>
      </c>
      <c r="AF132" s="90">
        <f>SUM(G131:G133,K131:K133,O131:O133,S131:S133)</f>
        <v>147</v>
      </c>
      <c r="AG132" s="180">
        <f>AE132-AF132</f>
        <v>-56</v>
      </c>
      <c r="AH132" s="425">
        <f>(Z132-AA132)*1000+(AD132)*100+AG132</f>
        <v>-3556</v>
      </c>
      <c r="AI132" s="426"/>
      <c r="AL132" s="436"/>
      <c r="AM132" s="437"/>
      <c r="AN132" s="437"/>
      <c r="AO132" s="438"/>
      <c r="AP132" s="446" t="s">
        <v>252</v>
      </c>
      <c r="AQ132" s="447"/>
      <c r="AR132" s="447"/>
      <c r="AS132" s="447"/>
      <c r="AT132" s="447"/>
      <c r="AU132" s="447" t="s">
        <v>29</v>
      </c>
      <c r="AV132" s="447"/>
      <c r="AW132" s="447"/>
      <c r="AX132" s="447"/>
      <c r="AY132" s="447"/>
      <c r="AZ132" s="448"/>
      <c r="BA132" s="254">
        <v>21</v>
      </c>
      <c r="BB132" s="324">
        <v>21</v>
      </c>
      <c r="BC132" s="325"/>
      <c r="BD132" s="122"/>
      <c r="BE132" s="296"/>
      <c r="BF132" s="121"/>
      <c r="BG132" s="262" t="s">
        <v>20</v>
      </c>
      <c r="BH132" s="262"/>
      <c r="BI132" s="262"/>
      <c r="BJ132" s="262"/>
      <c r="BK132" s="262"/>
      <c r="BL132" s="262"/>
      <c r="BM132" s="262"/>
      <c r="BN132" s="262"/>
      <c r="BO132" s="262"/>
      <c r="BZ132" s="105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5"/>
    </row>
    <row r="133" spans="1:90" ht="10.95" customHeight="1" thickTop="1" thickBot="1" x14ac:dyDescent="0.2">
      <c r="C133" s="84"/>
      <c r="D133" s="86"/>
      <c r="E133" s="51" t="str">
        <f>IF(O127="","",O127)</f>
        <v/>
      </c>
      <c r="F133" s="49" t="str">
        <f t="shared" si="30"/>
        <v/>
      </c>
      <c r="G133" s="50" t="str">
        <f>IF(M127="","",M127)</f>
        <v/>
      </c>
      <c r="H133" s="411" t="str">
        <f>IF(J130="","",J130)</f>
        <v/>
      </c>
      <c r="I133" s="55" t="str">
        <f>IF(O130="","",O130)</f>
        <v/>
      </c>
      <c r="J133" s="40" t="str">
        <f t="shared" si="31"/>
        <v/>
      </c>
      <c r="K133" s="50" t="str">
        <f>IF(M130="","",M130)</f>
        <v/>
      </c>
      <c r="L133" s="411" t="str">
        <f>IF(N130="","",N130)</f>
        <v/>
      </c>
      <c r="M133" s="404"/>
      <c r="N133" s="382"/>
      <c r="O133" s="382"/>
      <c r="P133" s="383"/>
      <c r="Q133" s="26">
        <v>14</v>
      </c>
      <c r="R133" s="40" t="str">
        <f t="shared" si="29"/>
        <v>-</v>
      </c>
      <c r="S133" s="48">
        <v>21</v>
      </c>
      <c r="T133" s="418"/>
      <c r="U133" s="71">
        <f>Z132</f>
        <v>0</v>
      </c>
      <c r="V133" s="57" t="s">
        <v>10</v>
      </c>
      <c r="W133" s="57">
        <f>AA132</f>
        <v>3</v>
      </c>
      <c r="X133" s="72" t="s">
        <v>7</v>
      </c>
      <c r="Y133" s="162"/>
      <c r="Z133" s="179"/>
      <c r="AA133" s="90"/>
      <c r="AB133" s="179"/>
      <c r="AC133" s="90"/>
      <c r="AD133" s="180"/>
      <c r="AE133" s="90"/>
      <c r="AF133" s="90"/>
      <c r="AG133" s="180"/>
      <c r="AH133" s="158"/>
      <c r="AI133" s="159"/>
      <c r="AL133" s="433" t="s">
        <v>25</v>
      </c>
      <c r="AM133" s="434"/>
      <c r="AN133" s="434"/>
      <c r="AO133" s="435"/>
      <c r="AP133" s="439" t="s">
        <v>273</v>
      </c>
      <c r="AQ133" s="440"/>
      <c r="AR133" s="440"/>
      <c r="AS133" s="440"/>
      <c r="AT133" s="440"/>
      <c r="AU133" s="440" t="s">
        <v>257</v>
      </c>
      <c r="AV133" s="440"/>
      <c r="AW133" s="440"/>
      <c r="AX133" s="440"/>
      <c r="AY133" s="440"/>
      <c r="AZ133" s="441"/>
      <c r="BA133" s="251">
        <v>12</v>
      </c>
      <c r="BB133" s="303">
        <v>18</v>
      </c>
      <c r="BC133" s="304"/>
      <c r="BD133" s="326"/>
      <c r="BE133" s="296"/>
      <c r="BF133" s="121"/>
      <c r="BG133" s="481" t="s">
        <v>246</v>
      </c>
      <c r="BH133" s="450"/>
      <c r="BI133" s="450"/>
      <c r="BJ133" s="450"/>
      <c r="BK133" s="450"/>
      <c r="BL133" s="482" t="s">
        <v>29</v>
      </c>
      <c r="BM133" s="450"/>
      <c r="BN133" s="450"/>
      <c r="BO133" s="450"/>
      <c r="BP133" s="450"/>
      <c r="BQ133" s="452"/>
      <c r="BZ133" s="105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5"/>
    </row>
    <row r="134" spans="1:90" ht="10.95" customHeight="1" thickBot="1" x14ac:dyDescent="0.2">
      <c r="C134" s="87" t="s">
        <v>104</v>
      </c>
      <c r="D134" s="249" t="s">
        <v>30</v>
      </c>
      <c r="E134" s="42">
        <f>IF(S125="","",S125)</f>
        <v>14</v>
      </c>
      <c r="F134" s="40" t="str">
        <f t="shared" si="30"/>
        <v>-</v>
      </c>
      <c r="G134" s="154">
        <f>IF(Q125="","",Q125)</f>
        <v>21</v>
      </c>
      <c r="H134" s="409" t="str">
        <f>IF(T125="","",IF(T125="○","×",IF(T125="×","○")))</f>
        <v>×</v>
      </c>
      <c r="I134" s="41">
        <f>IF(S128="","",S128)</f>
        <v>9</v>
      </c>
      <c r="J134" s="43" t="str">
        <f t="shared" si="31"/>
        <v>-</v>
      </c>
      <c r="K134" s="154">
        <f>IF(Q128="","",Q128)</f>
        <v>21</v>
      </c>
      <c r="L134" s="409" t="str">
        <f>IF(T128="","",IF(T128="○","×",IF(T128="×","○")))</f>
        <v>×</v>
      </c>
      <c r="M134" s="44">
        <f>IF(S131="","",S131)</f>
        <v>23</v>
      </c>
      <c r="N134" s="40" t="str">
        <f>IF(M134="","","-")</f>
        <v>-</v>
      </c>
      <c r="O134" s="153">
        <f>IF(Q131="","",Q131)</f>
        <v>21</v>
      </c>
      <c r="P134" s="409" t="str">
        <f>IF(T131="","",IF(T131="○","×",IF(T131="×","○")))</f>
        <v>○</v>
      </c>
      <c r="Q134" s="400"/>
      <c r="R134" s="401"/>
      <c r="S134" s="401"/>
      <c r="T134" s="428"/>
      <c r="U134" s="419">
        <f>RANK(AH135,AH126:AH135)</f>
        <v>3</v>
      </c>
      <c r="V134" s="420"/>
      <c r="W134" s="420"/>
      <c r="X134" s="421"/>
      <c r="Y134" s="162"/>
      <c r="Z134" s="172"/>
      <c r="AA134" s="173"/>
      <c r="AB134" s="172"/>
      <c r="AC134" s="173"/>
      <c r="AD134" s="174"/>
      <c r="AE134" s="173"/>
      <c r="AF134" s="173"/>
      <c r="AG134" s="174"/>
      <c r="AH134" s="158"/>
      <c r="AI134" s="159"/>
      <c r="AL134" s="436"/>
      <c r="AM134" s="437"/>
      <c r="AN134" s="437"/>
      <c r="AO134" s="438"/>
      <c r="AP134" s="446" t="s">
        <v>77</v>
      </c>
      <c r="AQ134" s="447"/>
      <c r="AR134" s="447"/>
      <c r="AS134" s="447"/>
      <c r="AT134" s="447"/>
      <c r="AU134" s="447" t="s">
        <v>257</v>
      </c>
      <c r="AV134" s="447"/>
      <c r="AW134" s="447"/>
      <c r="AX134" s="447"/>
      <c r="AY134" s="447"/>
      <c r="AZ134" s="448"/>
      <c r="BA134" s="298"/>
      <c r="BB134" s="301">
        <v>21</v>
      </c>
      <c r="BC134" s="301">
        <v>21</v>
      </c>
      <c r="BD134" s="327"/>
      <c r="BE134" s="328"/>
      <c r="BF134" s="121"/>
      <c r="BG134" s="483" t="s">
        <v>252</v>
      </c>
      <c r="BH134" s="443"/>
      <c r="BI134" s="443"/>
      <c r="BJ134" s="443"/>
      <c r="BK134" s="443"/>
      <c r="BL134" s="484" t="s">
        <v>29</v>
      </c>
      <c r="BM134" s="443"/>
      <c r="BN134" s="443"/>
      <c r="BO134" s="443"/>
      <c r="BP134" s="443"/>
      <c r="BQ134" s="445"/>
      <c r="BZ134" s="105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5"/>
    </row>
    <row r="135" spans="1:90" ht="10.95" customHeight="1" thickTop="1" x14ac:dyDescent="0.15">
      <c r="C135" s="87" t="s">
        <v>105</v>
      </c>
      <c r="D135" s="151" t="s">
        <v>30</v>
      </c>
      <c r="E135" s="42">
        <f>IF(S126="","",S126)</f>
        <v>22</v>
      </c>
      <c r="F135" s="40" t="str">
        <f t="shared" si="30"/>
        <v>-</v>
      </c>
      <c r="G135" s="154">
        <f>IF(Q126="","",Q126)</f>
        <v>24</v>
      </c>
      <c r="H135" s="410" t="str">
        <f>IF(J132="","",J132)</f>
        <v>-</v>
      </c>
      <c r="I135" s="41">
        <f>IF(S129="","",S129)</f>
        <v>8</v>
      </c>
      <c r="J135" s="40" t="str">
        <f t="shared" si="31"/>
        <v>-</v>
      </c>
      <c r="K135" s="154">
        <f>IF(Q129="","",Q129)</f>
        <v>21</v>
      </c>
      <c r="L135" s="410" t="str">
        <f>IF(N132="","",N132)</f>
        <v/>
      </c>
      <c r="M135" s="41">
        <f>IF(S132="","",S132)</f>
        <v>19</v>
      </c>
      <c r="N135" s="40" t="str">
        <f>IF(M135="","","-")</f>
        <v>-</v>
      </c>
      <c r="O135" s="154">
        <f>IF(Q132="","",Q132)</f>
        <v>21</v>
      </c>
      <c r="P135" s="410" t="str">
        <f>IF(R132="","",R132)</f>
        <v>-</v>
      </c>
      <c r="Q135" s="403"/>
      <c r="R135" s="379"/>
      <c r="S135" s="379"/>
      <c r="T135" s="429"/>
      <c r="U135" s="422"/>
      <c r="V135" s="423"/>
      <c r="W135" s="423"/>
      <c r="X135" s="424"/>
      <c r="Y135" s="162"/>
      <c r="Z135" s="179">
        <f>COUNTIF(E134:T136,"○")</f>
        <v>1</v>
      </c>
      <c r="AA135" s="90">
        <f>COUNTIF(E134:T136,"×")</f>
        <v>2</v>
      </c>
      <c r="AB135" s="176">
        <f>(IF((E134&gt;G134),1,0))+(IF((E135&gt;G135),1,0))+(IF((E136&gt;G136),1,0))+(IF((I134&gt;K134),1,0))+(IF((I135&gt;K135),1,0))+(IF((I136&gt;K136),1,0))+(IF((M134&gt;O134),1,0))+(IF((M135&gt;O135),1,0))+(IF((M136&gt;O136),1,0))+(IF((Q134&gt;S134),1,0))+(IF((Q135&gt;S135),1,0))+(IF((Q136&gt;S136),1,0))</f>
        <v>2</v>
      </c>
      <c r="AC135" s="177">
        <f>(IF((E134&lt;G134),1,0))+(IF((E135&lt;G135),1,0))+(IF((E136&lt;G136),1,0))+(IF((I134&lt;K134),1,0))+(IF((I135&lt;K135),1,0))+(IF((I136&lt;K136),1,0))+(IF((M134&lt;O134),1,0))+(IF((M135&lt;O135),1,0))+(IF((M136&lt;O136),1,0))+(IF((Q134&lt;S134),1,0))+(IF((Q135&lt;S135),1,0))+(IF((Q136&lt;S136),1,0))</f>
        <v>5</v>
      </c>
      <c r="AD135" s="178">
        <f>AB135-AC135</f>
        <v>-3</v>
      </c>
      <c r="AE135" s="90">
        <f>SUM(E134:E136,I134:I136,M134:M136,Q134:Q136)</f>
        <v>116</v>
      </c>
      <c r="AF135" s="90">
        <f>SUM(G134:G136,K134:K136,O134:O136,S134:S136)</f>
        <v>143</v>
      </c>
      <c r="AG135" s="180">
        <f>AE135-AF135</f>
        <v>-27</v>
      </c>
      <c r="AH135" s="425">
        <f>(Z135-AA135)*1000+(AD135)*100+AG135</f>
        <v>-1327</v>
      </c>
      <c r="AI135" s="426"/>
      <c r="AL135" s="433" t="s">
        <v>22</v>
      </c>
      <c r="AM135" s="434"/>
      <c r="AN135" s="434"/>
      <c r="AO135" s="435"/>
      <c r="AP135" s="439" t="s">
        <v>274</v>
      </c>
      <c r="AQ135" s="440"/>
      <c r="AR135" s="440"/>
      <c r="AS135" s="440"/>
      <c r="AT135" s="440"/>
      <c r="AU135" s="440" t="s">
        <v>248</v>
      </c>
      <c r="AV135" s="440"/>
      <c r="AW135" s="440"/>
      <c r="AX135" s="440"/>
      <c r="AY135" s="440"/>
      <c r="AZ135" s="441"/>
      <c r="BA135" s="297"/>
      <c r="BB135" s="303">
        <v>13</v>
      </c>
      <c r="BC135" s="303">
        <v>14</v>
      </c>
      <c r="BD135" s="304"/>
      <c r="BE135" s="122"/>
      <c r="BF135" s="121"/>
      <c r="BZ135" s="105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5"/>
    </row>
    <row r="136" spans="1:90" ht="10.95" customHeight="1" thickBot="1" x14ac:dyDescent="0.2">
      <c r="C136" s="80"/>
      <c r="D136" s="79"/>
      <c r="E136" s="39" t="str">
        <f>IF(S127="","",S127)</f>
        <v/>
      </c>
      <c r="F136" s="37" t="str">
        <f t="shared" si="30"/>
        <v/>
      </c>
      <c r="G136" s="155" t="str">
        <f>IF(Q127="","",Q127)</f>
        <v/>
      </c>
      <c r="H136" s="427" t="str">
        <f>IF(J133="","",J133)</f>
        <v/>
      </c>
      <c r="I136" s="38" t="str">
        <f>IF(S130="","",S130)</f>
        <v/>
      </c>
      <c r="J136" s="37" t="str">
        <f t="shared" si="31"/>
        <v/>
      </c>
      <c r="K136" s="155" t="str">
        <f>IF(Q130="","",Q130)</f>
        <v/>
      </c>
      <c r="L136" s="427" t="str">
        <f>IF(N133="","",N133)</f>
        <v/>
      </c>
      <c r="M136" s="38">
        <f>IF(S133="","",S133)</f>
        <v>21</v>
      </c>
      <c r="N136" s="37" t="str">
        <f>IF(M136="","","-")</f>
        <v>-</v>
      </c>
      <c r="O136" s="155">
        <f>IF(Q133="","",Q133)</f>
        <v>14</v>
      </c>
      <c r="P136" s="427" t="str">
        <f>IF(R133="","",R133)</f>
        <v>-</v>
      </c>
      <c r="Q136" s="430"/>
      <c r="R136" s="431"/>
      <c r="S136" s="431"/>
      <c r="T136" s="432"/>
      <c r="U136" s="3">
        <f>Z135</f>
        <v>1</v>
      </c>
      <c r="V136" s="2" t="s">
        <v>10</v>
      </c>
      <c r="W136" s="2">
        <f>AA135</f>
        <v>2</v>
      </c>
      <c r="X136" s="1" t="s">
        <v>7</v>
      </c>
      <c r="Y136" s="162"/>
      <c r="Z136" s="186"/>
      <c r="AA136" s="187"/>
      <c r="AB136" s="186"/>
      <c r="AC136" s="187"/>
      <c r="AD136" s="188"/>
      <c r="AE136" s="187"/>
      <c r="AF136" s="187"/>
      <c r="AG136" s="188"/>
      <c r="AH136" s="160"/>
      <c r="AI136" s="161"/>
      <c r="AL136" s="436"/>
      <c r="AM136" s="437"/>
      <c r="AN136" s="437"/>
      <c r="AO136" s="438"/>
      <c r="AP136" s="446" t="s">
        <v>275</v>
      </c>
      <c r="AQ136" s="447"/>
      <c r="AR136" s="447"/>
      <c r="AS136" s="447"/>
      <c r="AT136" s="447"/>
      <c r="AU136" s="447" t="s">
        <v>248</v>
      </c>
      <c r="AV136" s="447"/>
      <c r="AW136" s="447"/>
      <c r="AX136" s="447"/>
      <c r="AY136" s="447"/>
      <c r="AZ136" s="448"/>
      <c r="BA136" s="264"/>
      <c r="BB136" s="264"/>
      <c r="BC136" s="263"/>
      <c r="BD136" s="263"/>
      <c r="BE136" s="263"/>
      <c r="BZ136" s="105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5"/>
    </row>
    <row r="137" spans="1:90" ht="10.95" customHeight="1" x14ac:dyDescent="0.2">
      <c r="C137" s="265"/>
      <c r="D137" s="86"/>
      <c r="E137" s="148"/>
      <c r="F137" s="147"/>
      <c r="G137" s="148"/>
      <c r="H137" s="148"/>
      <c r="I137" s="149"/>
      <c r="J137" s="150"/>
      <c r="K137" s="149"/>
      <c r="L137" s="149"/>
      <c r="M137" s="149"/>
      <c r="N137" s="150"/>
      <c r="O137" s="149"/>
      <c r="P137" s="149"/>
      <c r="Q137" s="149"/>
      <c r="R137" s="149"/>
      <c r="S137" s="149"/>
      <c r="T137" s="149"/>
      <c r="W137" s="272"/>
      <c r="X137" s="272"/>
      <c r="Y137" s="272"/>
      <c r="Z137" s="272"/>
      <c r="AA137" s="272"/>
      <c r="AB137" s="272"/>
      <c r="AC137" s="272"/>
      <c r="AD137" s="272"/>
      <c r="AE137" s="272"/>
      <c r="AF137" s="272"/>
      <c r="AG137" s="272"/>
      <c r="AH137" s="272"/>
      <c r="AI137" s="272"/>
      <c r="AJ137" s="272"/>
      <c r="AK137" s="272"/>
      <c r="AL137" s="263"/>
      <c r="AM137" s="263"/>
      <c r="AN137" s="263"/>
      <c r="AO137" s="263"/>
      <c r="AP137" s="263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X137" s="104"/>
      <c r="BY137" s="104"/>
    </row>
    <row r="138" spans="1:90" ht="10.95" customHeight="1" x14ac:dyDescent="0.2">
      <c r="C138" s="265"/>
      <c r="D138" s="86"/>
      <c r="E138" s="148"/>
      <c r="F138" s="147"/>
      <c r="G138" s="148"/>
      <c r="H138" s="148"/>
      <c r="I138" s="149"/>
      <c r="J138" s="150"/>
      <c r="K138" s="149"/>
      <c r="L138" s="149"/>
      <c r="M138" s="149"/>
      <c r="N138" s="150"/>
      <c r="O138" s="149"/>
      <c r="P138" s="149"/>
      <c r="Q138" s="149"/>
      <c r="R138" s="149"/>
      <c r="S138" s="149"/>
      <c r="T138" s="149"/>
      <c r="W138" s="272"/>
      <c r="X138" s="272"/>
      <c r="Y138" s="272"/>
      <c r="Z138" s="272"/>
      <c r="AA138" s="272"/>
      <c r="AB138" s="272"/>
      <c r="AC138" s="272"/>
      <c r="AD138" s="272"/>
      <c r="AE138" s="272"/>
      <c r="AF138" s="272"/>
      <c r="AG138" s="272"/>
      <c r="AH138" s="272"/>
      <c r="AI138" s="272"/>
      <c r="AJ138" s="272"/>
      <c r="AK138" s="272"/>
      <c r="AL138" s="263"/>
      <c r="AM138" s="263"/>
      <c r="AN138" s="263"/>
      <c r="AO138" s="263"/>
      <c r="AP138" s="263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X138" s="104"/>
      <c r="BY138" s="104"/>
    </row>
    <row r="139" spans="1:90" ht="10.95" customHeight="1" x14ac:dyDescent="0.2">
      <c r="C139" s="265"/>
      <c r="D139" s="86"/>
      <c r="E139" s="148"/>
      <c r="F139" s="147"/>
      <c r="G139" s="148"/>
      <c r="H139" s="148"/>
      <c r="I139" s="149"/>
      <c r="J139" s="150"/>
      <c r="K139" s="149"/>
      <c r="L139" s="149"/>
      <c r="M139" s="149"/>
      <c r="N139" s="150"/>
      <c r="O139" s="149"/>
      <c r="P139" s="149"/>
      <c r="Q139" s="149"/>
      <c r="R139" s="149"/>
      <c r="S139" s="149"/>
      <c r="T139" s="149"/>
      <c r="W139" s="272"/>
      <c r="X139" s="272"/>
      <c r="Y139" s="272"/>
      <c r="Z139" s="272"/>
      <c r="AA139" s="272"/>
      <c r="AB139" s="272"/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63"/>
      <c r="AM139" s="263"/>
      <c r="AN139" s="263"/>
      <c r="AO139" s="263"/>
      <c r="AP139" s="263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X139" s="104"/>
      <c r="BY139" s="104"/>
    </row>
    <row r="140" spans="1:90" ht="10.95" customHeight="1" x14ac:dyDescent="0.2">
      <c r="C140" s="265"/>
      <c r="D140" s="86"/>
      <c r="E140" s="148"/>
      <c r="F140" s="147"/>
      <c r="G140" s="148"/>
      <c r="H140" s="148"/>
      <c r="I140" s="149"/>
      <c r="J140" s="150"/>
      <c r="K140" s="149"/>
      <c r="L140" s="149"/>
      <c r="M140" s="149"/>
      <c r="N140" s="150"/>
      <c r="O140" s="149"/>
      <c r="P140" s="149"/>
      <c r="Q140" s="149"/>
      <c r="R140" s="149"/>
      <c r="S140" s="149"/>
      <c r="T140" s="149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H140" s="272"/>
      <c r="AI140" s="272"/>
      <c r="AJ140" s="272"/>
      <c r="AK140" s="272"/>
      <c r="AL140" s="263"/>
      <c r="AM140" s="263"/>
      <c r="AN140" s="263"/>
      <c r="AO140" s="263"/>
      <c r="AP140" s="263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X140" s="104"/>
      <c r="BY140" s="104"/>
    </row>
    <row r="141" spans="1:90" ht="10.95" customHeight="1" thickBot="1" x14ac:dyDescent="0.25"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M141" s="119"/>
      <c r="AN141" s="118"/>
      <c r="AO141" s="257"/>
      <c r="AP141" s="258"/>
      <c r="AQ141" s="257"/>
      <c r="AR141" s="258"/>
      <c r="AS141" s="257"/>
      <c r="AT141" s="257"/>
      <c r="AU141" s="257"/>
      <c r="AV141" s="258"/>
      <c r="AW141" s="257"/>
      <c r="AX141" s="257"/>
      <c r="AY141" s="257"/>
      <c r="AZ141" s="257"/>
      <c r="BA141" s="257"/>
      <c r="BB141" s="257"/>
      <c r="BD141" s="104"/>
      <c r="BE141" s="104"/>
      <c r="BF141" s="104"/>
      <c r="BZ141" s="105"/>
      <c r="CA141" s="105"/>
      <c r="CB141" s="105"/>
    </row>
    <row r="142" spans="1:90" ht="10.95" customHeight="1" x14ac:dyDescent="0.2">
      <c r="A142" s="140"/>
      <c r="B142" s="140"/>
      <c r="C142" s="141"/>
      <c r="D142" s="142"/>
      <c r="E142" s="142"/>
      <c r="F142" s="142"/>
      <c r="G142" s="142"/>
      <c r="H142" s="142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4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</row>
    <row r="143" spans="1:90" ht="30" x14ac:dyDescent="0.2">
      <c r="B143" s="105"/>
      <c r="C143" s="453" t="s">
        <v>108</v>
      </c>
      <c r="D143" s="453"/>
      <c r="E143" s="453"/>
      <c r="F143" s="453"/>
      <c r="G143" s="453"/>
      <c r="H143" s="453"/>
      <c r="I143" s="453"/>
      <c r="J143" s="453"/>
      <c r="K143" s="453"/>
      <c r="L143" s="453"/>
      <c r="M143" s="453"/>
      <c r="N143" s="453"/>
      <c r="O143" s="453"/>
      <c r="P143" s="453"/>
      <c r="Q143" s="109"/>
      <c r="R143" s="109"/>
      <c r="S143" s="109"/>
      <c r="T143" s="109"/>
      <c r="U143" s="116" t="s">
        <v>49</v>
      </c>
      <c r="V143" s="109"/>
      <c r="W143" s="109"/>
      <c r="X143" s="109"/>
      <c r="Y143" s="105"/>
      <c r="Z143" s="105"/>
      <c r="AA143" s="105"/>
      <c r="AB143" s="105"/>
      <c r="AC143" s="105"/>
      <c r="AD143" s="105"/>
      <c r="AE143" s="105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7"/>
      <c r="BG143" s="107"/>
    </row>
    <row r="144" spans="1:90" ht="5.0999999999999996" customHeight="1" thickBot="1" x14ac:dyDescent="0.25">
      <c r="C144" s="111"/>
      <c r="D144" s="115"/>
      <c r="E144" s="115"/>
      <c r="F144" s="115"/>
      <c r="G144" s="115"/>
      <c r="H144" s="115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3"/>
      <c r="T144" s="113"/>
      <c r="U144" s="113"/>
      <c r="V144" s="113"/>
      <c r="W144" s="113"/>
      <c r="X144" s="112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BF144" s="107"/>
      <c r="BG144" s="107"/>
    </row>
    <row r="145" spans="2:98" ht="10.95" customHeight="1" x14ac:dyDescent="0.2">
      <c r="C145" s="487" t="s">
        <v>172</v>
      </c>
      <c r="D145" s="488"/>
      <c r="E145" s="394" t="str">
        <f>C147</f>
        <v>川上真聖</v>
      </c>
      <c r="F145" s="395"/>
      <c r="G145" s="395"/>
      <c r="H145" s="396"/>
      <c r="I145" s="397" t="str">
        <f>C150</f>
        <v>猪川一樹</v>
      </c>
      <c r="J145" s="395"/>
      <c r="K145" s="395"/>
      <c r="L145" s="396"/>
      <c r="M145" s="397" t="str">
        <f>C153</f>
        <v>玉井源起</v>
      </c>
      <c r="N145" s="395"/>
      <c r="O145" s="395"/>
      <c r="P145" s="396"/>
      <c r="Q145" s="397" t="str">
        <f>C156</f>
        <v>日野文香</v>
      </c>
      <c r="R145" s="395"/>
      <c r="S145" s="395"/>
      <c r="T145" s="396"/>
      <c r="U145" s="397" t="str">
        <f>C159</f>
        <v>吉富一登</v>
      </c>
      <c r="V145" s="395"/>
      <c r="W145" s="395"/>
      <c r="X145" s="395"/>
      <c r="Y145" s="397" t="str">
        <f>C162</f>
        <v>曽根悠斗</v>
      </c>
      <c r="Z145" s="395"/>
      <c r="AA145" s="395"/>
      <c r="AB145" s="398"/>
      <c r="AC145" s="493" t="s">
        <v>1</v>
      </c>
      <c r="AD145" s="494"/>
      <c r="AE145" s="494"/>
      <c r="AF145" s="495"/>
      <c r="AG145" s="89"/>
      <c r="AH145" s="505" t="s">
        <v>3</v>
      </c>
      <c r="AI145" s="506"/>
      <c r="AJ145" s="496" t="s">
        <v>4</v>
      </c>
      <c r="AK145" s="498"/>
      <c r="AL145" s="497"/>
      <c r="AM145" s="499" t="s">
        <v>5</v>
      </c>
      <c r="AN145" s="500"/>
      <c r="AO145" s="501"/>
      <c r="AP145" s="166"/>
      <c r="AQ145" s="166"/>
      <c r="AS145" s="117"/>
      <c r="AT145" s="117"/>
      <c r="AU145" s="106"/>
      <c r="AV145" s="106"/>
      <c r="AW145" s="106"/>
      <c r="AX145" s="117"/>
      <c r="AY145" s="117"/>
      <c r="AZ145" s="117"/>
      <c r="BA145" s="117"/>
      <c r="BB145" s="107"/>
      <c r="BC145" s="107"/>
      <c r="BD145" s="107"/>
      <c r="BE145" s="107"/>
    </row>
    <row r="146" spans="2:98" ht="10.95" customHeight="1" thickBot="1" x14ac:dyDescent="0.25">
      <c r="C146" s="489"/>
      <c r="D146" s="490"/>
      <c r="E146" s="399" t="str">
        <f>C148</f>
        <v>山内賢信</v>
      </c>
      <c r="F146" s="372"/>
      <c r="G146" s="372"/>
      <c r="H146" s="373"/>
      <c r="I146" s="371" t="str">
        <f>C151</f>
        <v>猪川智景</v>
      </c>
      <c r="J146" s="372"/>
      <c r="K146" s="372"/>
      <c r="L146" s="373"/>
      <c r="M146" s="371" t="str">
        <f>C154</f>
        <v>真鍋颯汰</v>
      </c>
      <c r="N146" s="372"/>
      <c r="O146" s="372"/>
      <c r="P146" s="373"/>
      <c r="Q146" s="371" t="str">
        <f>C157</f>
        <v>篠原文章</v>
      </c>
      <c r="R146" s="372"/>
      <c r="S146" s="372"/>
      <c r="T146" s="373"/>
      <c r="U146" s="371" t="str">
        <f>C160</f>
        <v>藤田徠聖</v>
      </c>
      <c r="V146" s="372"/>
      <c r="W146" s="372"/>
      <c r="X146" s="372"/>
      <c r="Y146" s="371" t="str">
        <f>C163</f>
        <v>村上稜真</v>
      </c>
      <c r="Z146" s="372"/>
      <c r="AA146" s="372"/>
      <c r="AB146" s="374"/>
      <c r="AC146" s="466" t="s">
        <v>2</v>
      </c>
      <c r="AD146" s="467"/>
      <c r="AE146" s="467"/>
      <c r="AF146" s="468"/>
      <c r="AG146" s="89"/>
      <c r="AH146" s="167" t="s">
        <v>6</v>
      </c>
      <c r="AI146" s="168" t="s">
        <v>7</v>
      </c>
      <c r="AJ146" s="167" t="s">
        <v>21</v>
      </c>
      <c r="AK146" s="168" t="s">
        <v>8</v>
      </c>
      <c r="AL146" s="169" t="s">
        <v>9</v>
      </c>
      <c r="AM146" s="168" t="s">
        <v>21</v>
      </c>
      <c r="AN146" s="168" t="s">
        <v>8</v>
      </c>
      <c r="AO146" s="169" t="s">
        <v>9</v>
      </c>
      <c r="AP146" s="166"/>
      <c r="AQ146" s="166"/>
      <c r="AS146" s="117"/>
      <c r="AT146" s="117"/>
      <c r="AU146" s="106"/>
      <c r="AV146" s="106"/>
      <c r="AW146" s="106"/>
      <c r="AX146" s="117"/>
      <c r="AY146" s="117"/>
      <c r="AZ146" s="117"/>
      <c r="BA146" s="117"/>
      <c r="BB146" s="107"/>
      <c r="BC146" s="107"/>
      <c r="BD146" s="107"/>
      <c r="BE146" s="107"/>
    </row>
    <row r="147" spans="2:98" ht="10.95" customHeight="1" x14ac:dyDescent="0.2">
      <c r="C147" s="87" t="s">
        <v>111</v>
      </c>
      <c r="D147" s="82" t="s">
        <v>69</v>
      </c>
      <c r="E147" s="375"/>
      <c r="F147" s="376"/>
      <c r="G147" s="376"/>
      <c r="H147" s="377"/>
      <c r="I147" s="20">
        <v>15</v>
      </c>
      <c r="J147" s="40" t="str">
        <f>IF(I147="","","-")</f>
        <v>-</v>
      </c>
      <c r="K147" s="46">
        <v>9</v>
      </c>
      <c r="L147" s="366" t="str">
        <f>IF(I147&lt;&gt;"",IF(I147&gt;K147,IF(I148&gt;K148,"○",IF(I149&gt;K149,"○","×")),IF(I148&gt;K148,IF(I149&gt;K149,"○","×"),"×")),"")</f>
        <v>○</v>
      </c>
      <c r="M147" s="20">
        <v>15</v>
      </c>
      <c r="N147" s="54" t="str">
        <f t="shared" ref="N147:N152" si="32">IF(M147="","","-")</f>
        <v>-</v>
      </c>
      <c r="O147" s="53">
        <v>13</v>
      </c>
      <c r="P147" s="366" t="str">
        <f>IF(M147&lt;&gt;"",IF(M147&gt;O147,IF(M148&gt;O148,"○",IF(M149&gt;O149,"○","×")),IF(M148&gt;O148,IF(M149&gt;O149,"○","×"),"×")),"")</f>
        <v>○</v>
      </c>
      <c r="Q147" s="20">
        <v>7</v>
      </c>
      <c r="R147" s="54" t="str">
        <f t="shared" ref="R147:R155" si="33">IF(Q147="","","-")</f>
        <v>-</v>
      </c>
      <c r="S147" s="53">
        <v>15</v>
      </c>
      <c r="T147" s="366" t="str">
        <f>IF(Q147&lt;&gt;"",IF(Q147&gt;S147,IF(Q148&gt;S148,"○",IF(Q149&gt;S149,"○","×")),IF(Q148&gt;S148,IF(Q149&gt;S149,"○","×"),"×")),"")</f>
        <v>×</v>
      </c>
      <c r="U147" s="20">
        <v>15</v>
      </c>
      <c r="V147" s="54" t="str">
        <f t="shared" ref="V147:V158" si="34">IF(U147="","","-")</f>
        <v>-</v>
      </c>
      <c r="W147" s="53">
        <v>8</v>
      </c>
      <c r="X147" s="485" t="str">
        <f>IF(U147&lt;&gt;"",IF(U147&gt;W147,IF(U148&gt;W148,"○",IF(U149&gt;W149,"○","×")),IF(U148&gt;W148,IF(U149&gt;W149,"○","×"),"×")),"")</f>
        <v>○</v>
      </c>
      <c r="Y147" s="20">
        <v>14</v>
      </c>
      <c r="Z147" s="54" t="str">
        <f t="shared" ref="Z147:Z161" si="35">IF(Y147="","","-")</f>
        <v>-</v>
      </c>
      <c r="AA147" s="53">
        <v>16</v>
      </c>
      <c r="AB147" s="485" t="str">
        <f>IF(Y147&lt;&gt;"",IF(Y147&gt;AA147,IF(Y148&gt;AA148,"○",IF(Y149&gt;AA149,"○","×")),IF(Y148&gt;AA148,IF(Y149&gt;AA149,"○","×"),"×")),"")</f>
        <v>×</v>
      </c>
      <c r="AC147" s="419">
        <f>RANK(AP148,AP148:AP163)</f>
        <v>3</v>
      </c>
      <c r="AD147" s="420"/>
      <c r="AE147" s="420"/>
      <c r="AF147" s="421"/>
      <c r="AG147" s="89"/>
      <c r="AH147" s="170"/>
      <c r="AI147" s="171"/>
      <c r="AJ147" s="190"/>
      <c r="AK147" s="191"/>
      <c r="AL147" s="175"/>
      <c r="AM147" s="171"/>
      <c r="AN147" s="171"/>
      <c r="AO147" s="175"/>
      <c r="AP147" s="166"/>
      <c r="AQ147" s="166"/>
      <c r="AS147" s="117"/>
      <c r="AT147" s="117"/>
      <c r="AU147" s="106"/>
      <c r="AV147" s="106"/>
      <c r="AW147" s="106"/>
      <c r="AX147" s="117"/>
      <c r="AY147" s="117"/>
      <c r="AZ147" s="117"/>
      <c r="BA147" s="117"/>
      <c r="BB147" s="107"/>
      <c r="BC147" s="107"/>
      <c r="BD147" s="107"/>
      <c r="BE147" s="107"/>
    </row>
    <row r="148" spans="2:98" ht="10.95" customHeight="1" x14ac:dyDescent="0.15">
      <c r="C148" s="87" t="s">
        <v>112</v>
      </c>
      <c r="D148" s="82" t="s">
        <v>69</v>
      </c>
      <c r="E148" s="378"/>
      <c r="F148" s="379"/>
      <c r="G148" s="379"/>
      <c r="H148" s="380"/>
      <c r="I148" s="20">
        <v>15</v>
      </c>
      <c r="J148" s="40" t="str">
        <f>IF(I148="","","-")</f>
        <v>-</v>
      </c>
      <c r="K148" s="52">
        <v>10</v>
      </c>
      <c r="L148" s="367"/>
      <c r="M148" s="20">
        <v>15</v>
      </c>
      <c r="N148" s="40" t="str">
        <f t="shared" si="32"/>
        <v>-</v>
      </c>
      <c r="O148" s="46">
        <v>11</v>
      </c>
      <c r="P148" s="367"/>
      <c r="Q148" s="20">
        <v>12</v>
      </c>
      <c r="R148" s="40" t="str">
        <f t="shared" si="33"/>
        <v>-</v>
      </c>
      <c r="S148" s="46">
        <v>15</v>
      </c>
      <c r="T148" s="367"/>
      <c r="U148" s="20">
        <v>15</v>
      </c>
      <c r="V148" s="40" t="str">
        <f t="shared" si="34"/>
        <v>-</v>
      </c>
      <c r="W148" s="46">
        <v>5</v>
      </c>
      <c r="X148" s="486"/>
      <c r="Y148" s="20">
        <v>8</v>
      </c>
      <c r="Z148" s="40" t="str">
        <f t="shared" si="35"/>
        <v>-</v>
      </c>
      <c r="AA148" s="46">
        <v>15</v>
      </c>
      <c r="AB148" s="486"/>
      <c r="AC148" s="422"/>
      <c r="AD148" s="423"/>
      <c r="AE148" s="423"/>
      <c r="AF148" s="424"/>
      <c r="AG148" s="197"/>
      <c r="AH148" s="170">
        <f>COUNTIF(E147:AB149,"○")</f>
        <v>3</v>
      </c>
      <c r="AI148" s="171">
        <f>COUNTIF(E147:AB149,"×")</f>
        <v>2</v>
      </c>
      <c r="AJ148" s="190">
        <f>(IF((E147&gt;G147),1,0))+(IF((E148&gt;G148),1,0))+(IF((E149&gt;G149),1,0))+(IF((I147&gt;K147),1,0))+(IF((I148&gt;K148),1,0))+(IF((I149&gt;K149),1,0))+(IF((M147&gt;O147),1,0))+(IF((M148&gt;O148),1,0))+(IF((M149&gt;O149),1,0))+(IF((Q147&gt;S147),1,0))+(IF((Q148&gt;S148),1,0))+(IF((Q149&gt;S149),1,0))+(IF((U147&gt;W147),1,0))+(IF((U148&gt;W148),1,0))+(IF((U149&gt;W149),1,0))+(IF((Y147&gt;AA147),1,0))+(IF((Y148&gt;AA148),1,0))+(IF((Y149&gt;AA149),1,0))</f>
        <v>6</v>
      </c>
      <c r="AK148" s="191">
        <f>(IF((E147&lt;G147),1,0))+(IF((E148&lt;G148),1,0))+(IF((E149&lt;G149),1,0))+(IF((I147&lt;K147),1,0))+(IF((I148&lt;K148),1,0))+(IF((I149&lt;K149),1,0))+(IF((M147&lt;O147),1,0))+(IF((M148&lt;O148),1,0))+(IF((M149&lt;O149),1,0))+(IF((Q147&lt;S147),1,0))+(IF((Q148&lt;S148),1,0))+(IF((Q149&lt;S149),1,0))+(IF((U147&lt;W147),1,0))+(IF((U148&lt;W148),1,0))+(IF((U149&lt;W149),1,0))+(IF((Y147&lt;AA147),1,0))+(IF((Y148&lt;AA148),1,0))+(IF((Y149&lt;AA149),1,0))</f>
        <v>4</v>
      </c>
      <c r="AL148" s="192">
        <f>AJ148-AK148</f>
        <v>2</v>
      </c>
      <c r="AM148" s="171">
        <f>SUM(E147:E149,I147:I149,M147:M149,Q147:Q149,U147:U149,Y147:Y149)</f>
        <v>131</v>
      </c>
      <c r="AN148" s="171">
        <f>SUM(G147:G149,K147:K149,O147:O149,S147:S149,W147:W149,AA147:AA149)</f>
        <v>117</v>
      </c>
      <c r="AO148" s="175">
        <f>AM148-AN148</f>
        <v>14</v>
      </c>
      <c r="AP148" s="425">
        <f>(AH148-AI148)*1000+(AL148)*100+AO148</f>
        <v>1214</v>
      </c>
      <c r="AQ148" s="426"/>
      <c r="AS148" s="117"/>
      <c r="AT148" s="117"/>
      <c r="AU148" s="106"/>
      <c r="AV148" s="106"/>
      <c r="AW148" s="106"/>
      <c r="AX148" s="117"/>
      <c r="AY148" s="117"/>
      <c r="AZ148" s="117"/>
      <c r="BA148" s="117"/>
      <c r="BB148" s="107"/>
      <c r="BC148" s="107"/>
      <c r="BD148" s="107"/>
      <c r="BE148" s="107"/>
    </row>
    <row r="149" spans="2:98" ht="10.95" customHeight="1" x14ac:dyDescent="0.15">
      <c r="C149" s="84"/>
      <c r="D149" s="86"/>
      <c r="E149" s="381"/>
      <c r="F149" s="382"/>
      <c r="G149" s="382"/>
      <c r="H149" s="383"/>
      <c r="I149" s="26"/>
      <c r="J149" s="40" t="str">
        <f>IF(I149="","","-")</f>
        <v/>
      </c>
      <c r="K149" s="48"/>
      <c r="L149" s="368"/>
      <c r="M149" s="26"/>
      <c r="N149" s="49" t="str">
        <f t="shared" si="32"/>
        <v/>
      </c>
      <c r="O149" s="48"/>
      <c r="P149" s="367"/>
      <c r="Q149" s="20"/>
      <c r="R149" s="40" t="str">
        <f t="shared" si="33"/>
        <v/>
      </c>
      <c r="S149" s="46"/>
      <c r="T149" s="367"/>
      <c r="U149" s="20"/>
      <c r="V149" s="40" t="str">
        <f t="shared" si="34"/>
        <v/>
      </c>
      <c r="W149" s="46"/>
      <c r="X149" s="486"/>
      <c r="Y149" s="20"/>
      <c r="Z149" s="40" t="str">
        <f t="shared" si="35"/>
        <v/>
      </c>
      <c r="AA149" s="46"/>
      <c r="AB149" s="486"/>
      <c r="AC149" s="71">
        <f>AH148</f>
        <v>3</v>
      </c>
      <c r="AD149" s="57" t="s">
        <v>10</v>
      </c>
      <c r="AE149" s="57">
        <f>AI148</f>
        <v>2</v>
      </c>
      <c r="AF149" s="72" t="s">
        <v>7</v>
      </c>
      <c r="AG149" s="89"/>
      <c r="AH149" s="170"/>
      <c r="AI149" s="171"/>
      <c r="AJ149" s="190"/>
      <c r="AK149" s="191"/>
      <c r="AL149" s="175"/>
      <c r="AM149" s="171"/>
      <c r="AN149" s="171"/>
      <c r="AO149" s="175"/>
      <c r="AP149" s="165"/>
      <c r="AQ149" s="158"/>
      <c r="BD149" s="104"/>
      <c r="BE149" s="104"/>
      <c r="BF149" s="104"/>
      <c r="BG149" s="104"/>
      <c r="BH149" s="104"/>
      <c r="BI149" s="117"/>
      <c r="BJ149" s="117"/>
      <c r="BK149" s="106"/>
      <c r="BL149" s="106"/>
      <c r="BM149" s="106"/>
      <c r="BN149" s="117"/>
      <c r="BO149" s="117"/>
      <c r="BP149" s="117"/>
      <c r="BQ149" s="117"/>
      <c r="BR149" s="107"/>
      <c r="BS149" s="107"/>
      <c r="BT149" s="107"/>
      <c r="BU149" s="107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</row>
    <row r="150" spans="2:98" ht="10.95" customHeight="1" x14ac:dyDescent="0.15">
      <c r="C150" s="87" t="s">
        <v>113</v>
      </c>
      <c r="D150" s="88" t="s">
        <v>44</v>
      </c>
      <c r="E150" s="42">
        <f>IF(K147="","",K147)</f>
        <v>9</v>
      </c>
      <c r="F150" s="40" t="str">
        <f t="shared" ref="F150:F164" si="36">IF(E150="","","-")</f>
        <v>-</v>
      </c>
      <c r="G150" s="154">
        <f>IF(I147="","",I147)</f>
        <v>15</v>
      </c>
      <c r="H150" s="409" t="str">
        <f>IF(L147="","",IF(L147="○","×",IF(L147="×","○")))</f>
        <v>×</v>
      </c>
      <c r="I150" s="400"/>
      <c r="J150" s="401"/>
      <c r="K150" s="401"/>
      <c r="L150" s="402"/>
      <c r="M150" s="20">
        <v>5</v>
      </c>
      <c r="N150" s="40" t="str">
        <f t="shared" si="32"/>
        <v>-</v>
      </c>
      <c r="O150" s="46">
        <v>15</v>
      </c>
      <c r="P150" s="416" t="str">
        <f>IF(M150&lt;&gt;"",IF(M150&gt;O150,IF(M151&gt;O151,"○",IF(M152&gt;O152,"○","×")),IF(M151&gt;O151,IF(M152&gt;O152,"○","×"),"×")),"")</f>
        <v>○</v>
      </c>
      <c r="Q150" s="22">
        <v>16</v>
      </c>
      <c r="R150" s="43" t="str">
        <f t="shared" si="33"/>
        <v>-</v>
      </c>
      <c r="S150" s="47">
        <v>14</v>
      </c>
      <c r="T150" s="416" t="str">
        <f>IF(Q150&lt;&gt;"",IF(Q150&gt;S150,IF(Q151&gt;S151,"○",IF(Q152&gt;S152,"○","×")),IF(Q151&gt;S151,IF(Q152&gt;S152,"○","×"),"×")),"")</f>
        <v>○</v>
      </c>
      <c r="U150" s="22">
        <v>15</v>
      </c>
      <c r="V150" s="43" t="str">
        <f t="shared" si="34"/>
        <v>-</v>
      </c>
      <c r="W150" s="47">
        <v>4</v>
      </c>
      <c r="X150" s="507" t="str">
        <f>IF(U150&lt;&gt;"",IF(U150&gt;W150,IF(U151&gt;W151,"○",IF(U152&gt;W152,"○","×")),IF(U151&gt;W151,IF(U152&gt;W152,"○","×"),"×")),"")</f>
        <v>○</v>
      </c>
      <c r="Y150" s="22">
        <v>15</v>
      </c>
      <c r="Z150" s="43" t="str">
        <f t="shared" si="35"/>
        <v>-</v>
      </c>
      <c r="AA150" s="47">
        <v>10</v>
      </c>
      <c r="AB150" s="507" t="str">
        <f>IF(Y150&lt;&gt;"",IF(Y150&gt;AA150,IF(Y151&gt;AA151,"○",IF(Y152&gt;AA152,"○","×")),IF(Y151&gt;AA151,IF(Y152&gt;AA152,"○","×"),"×")),"")</f>
        <v>○</v>
      </c>
      <c r="AC150" s="502">
        <f>RANK(AP151,AP148:AP163)</f>
        <v>2</v>
      </c>
      <c r="AD150" s="503"/>
      <c r="AE150" s="503"/>
      <c r="AF150" s="504"/>
      <c r="AG150" s="89"/>
      <c r="AH150" s="181"/>
      <c r="AI150" s="182"/>
      <c r="AJ150" s="193"/>
      <c r="AK150" s="194"/>
      <c r="AL150" s="183"/>
      <c r="AM150" s="182"/>
      <c r="AN150" s="182"/>
      <c r="AO150" s="183"/>
      <c r="AP150" s="165"/>
      <c r="AQ150" s="158"/>
      <c r="AV150" s="124" t="s">
        <v>123</v>
      </c>
      <c r="AW150" s="124"/>
      <c r="AX150" s="124"/>
      <c r="AY150" s="124"/>
      <c r="AZ150" s="112"/>
      <c r="BA150" s="105"/>
      <c r="BB150" s="105"/>
      <c r="BC150" s="105"/>
      <c r="BG150" s="123"/>
      <c r="BH150" s="104"/>
      <c r="BI150" s="107"/>
      <c r="BJ150" s="107"/>
      <c r="BK150" s="106"/>
      <c r="BL150" s="106"/>
      <c r="BM150" s="106"/>
      <c r="BN150" s="117"/>
      <c r="BO150" s="117"/>
      <c r="BP150" s="117"/>
      <c r="BQ150" s="117"/>
      <c r="BR150" s="107"/>
      <c r="BS150" s="107"/>
      <c r="BT150" s="107"/>
      <c r="BU150" s="107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5"/>
      <c r="CM150" s="105"/>
      <c r="CN150" s="105"/>
      <c r="CO150" s="105"/>
    </row>
    <row r="151" spans="2:98" ht="10.95" customHeight="1" x14ac:dyDescent="0.15">
      <c r="C151" s="87" t="s">
        <v>114</v>
      </c>
      <c r="D151" s="261" t="s">
        <v>44</v>
      </c>
      <c r="E151" s="42">
        <f>IF(K148="","",K148)</f>
        <v>10</v>
      </c>
      <c r="F151" s="40" t="str">
        <f t="shared" si="36"/>
        <v>-</v>
      </c>
      <c r="G151" s="154">
        <f>IF(I148="","",I148)</f>
        <v>15</v>
      </c>
      <c r="H151" s="410" t="str">
        <f>IF(J148="","",J148)</f>
        <v>-</v>
      </c>
      <c r="I151" s="403"/>
      <c r="J151" s="379"/>
      <c r="K151" s="379"/>
      <c r="L151" s="380"/>
      <c r="M151" s="20">
        <v>15</v>
      </c>
      <c r="N151" s="40" t="str">
        <f t="shared" si="32"/>
        <v>-</v>
      </c>
      <c r="O151" s="46">
        <v>12</v>
      </c>
      <c r="P151" s="367"/>
      <c r="Q151" s="20">
        <v>14</v>
      </c>
      <c r="R151" s="40" t="str">
        <f t="shared" si="33"/>
        <v>-</v>
      </c>
      <c r="S151" s="46">
        <v>16</v>
      </c>
      <c r="T151" s="367"/>
      <c r="U151" s="20">
        <v>15</v>
      </c>
      <c r="V151" s="40" t="str">
        <f t="shared" si="34"/>
        <v>-</v>
      </c>
      <c r="W151" s="46">
        <v>6</v>
      </c>
      <c r="X151" s="486"/>
      <c r="Y151" s="20">
        <v>17</v>
      </c>
      <c r="Z151" s="40" t="str">
        <f t="shared" si="35"/>
        <v>-</v>
      </c>
      <c r="AA151" s="46">
        <v>15</v>
      </c>
      <c r="AB151" s="486"/>
      <c r="AC151" s="422"/>
      <c r="AD151" s="423"/>
      <c r="AE151" s="423"/>
      <c r="AF151" s="424"/>
      <c r="AG151" s="197"/>
      <c r="AH151" s="170">
        <f>COUNTIF(E150:AB152,"○")</f>
        <v>4</v>
      </c>
      <c r="AI151" s="171">
        <f>COUNTIF(E150:AB152,"×")</f>
        <v>1</v>
      </c>
      <c r="AJ151" s="190">
        <f>(IF((E150&gt;G150),1,0))+(IF((E151&gt;G151),1,0))+(IF((E152&gt;G152),1,0))+(IF((I150&gt;K150),1,0))+(IF((I151&gt;K151),1,0))+(IF((I152&gt;K152),1,0))+(IF((M150&gt;O150),1,0))+(IF((M151&gt;O151),1,0))+(IF((M152&gt;O152),1,0))+(IF((Q150&gt;S150),1,0))+(IF((Q151&gt;S151),1,0))+(IF((Q152&gt;S152),1,0))+(IF((U150&gt;W150),1,0))+(IF((U151&gt;W151),1,0))+(IF((U152&gt;W152),1,0))+(IF((Y150&gt;AA150),1,0))+(IF((Y151&gt;AA151),1,0))+(IF((Y152&gt;AA152),1,0))</f>
        <v>8</v>
      </c>
      <c r="AK151" s="191">
        <f>(IF((E150&lt;G150),1,0))+(IF((E151&lt;G151),1,0))+(IF((E152&lt;G152),1,0))+(IF((I150&lt;K150),1,0))+(IF((I151&lt;K151),1,0))+(IF((I152&lt;K152),1,0))+(IF((M150&lt;O150),1,0))+(IF((M151&lt;O151),1,0))+(IF((M152&lt;O152),1,0))+(IF((Q150&lt;S150),1,0))+(IF((Q151&lt;S151),1,0))+(IF((Q152&lt;S152),1,0))+(IF((U150&lt;W150),1,0))+(IF((U151&lt;W151),1,0))+(IF((U152&lt;W152),1,0))+(IF((Y150&lt;AA150),1,0))+(IF((Y151&lt;AA151),1,0))+(IF((Y152&lt;AA152),1,0))</f>
        <v>4</v>
      </c>
      <c r="AL151" s="192">
        <f>AJ151-AK151</f>
        <v>4</v>
      </c>
      <c r="AM151" s="171">
        <f>SUM(E150:E152,I150:I152,M150:M152,Q150:Q152,U150:U152,Y150:Y152)</f>
        <v>161</v>
      </c>
      <c r="AN151" s="171">
        <f>SUM(G150:G152,K150:K152,O150:O152,S150:S152,W150:W152,AA150:AA152)</f>
        <v>139</v>
      </c>
      <c r="AO151" s="175">
        <f>AM151-AN151</f>
        <v>22</v>
      </c>
      <c r="AP151" s="425">
        <f>(AH151-AI151)*1000+(AL151)*100+AO151</f>
        <v>3422</v>
      </c>
      <c r="AQ151" s="426"/>
      <c r="AV151" s="449" t="s">
        <v>238</v>
      </c>
      <c r="AW151" s="450"/>
      <c r="AX151" s="450"/>
      <c r="AY151" s="450"/>
      <c r="AZ151" s="450"/>
      <c r="BA151" s="450"/>
      <c r="BB151" s="451" t="s">
        <v>237</v>
      </c>
      <c r="BC151" s="450"/>
      <c r="BD151" s="450"/>
      <c r="BE151" s="450"/>
      <c r="BF151" s="450"/>
      <c r="BG151" s="450"/>
      <c r="BH151" s="452"/>
      <c r="BI151" s="117"/>
      <c r="BJ151" s="107"/>
      <c r="BK151" s="106"/>
      <c r="BL151" s="106"/>
      <c r="BM151" s="106"/>
      <c r="BN151" s="117"/>
      <c r="BO151" s="117"/>
      <c r="BP151" s="117"/>
      <c r="BQ151" s="117"/>
      <c r="BR151" s="107"/>
      <c r="BS151" s="107"/>
      <c r="BT151" s="107"/>
      <c r="BU151" s="107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</row>
    <row r="152" spans="2:98" ht="10.95" customHeight="1" x14ac:dyDescent="0.15">
      <c r="C152" s="84"/>
      <c r="D152" s="240"/>
      <c r="E152" s="51" t="str">
        <f>IF(K149="","",K149)</f>
        <v/>
      </c>
      <c r="F152" s="40" t="str">
        <f t="shared" si="36"/>
        <v/>
      </c>
      <c r="G152" s="50" t="str">
        <f>IF(I149="","",I149)</f>
        <v/>
      </c>
      <c r="H152" s="411" t="str">
        <f>IF(J149="","",J149)</f>
        <v/>
      </c>
      <c r="I152" s="404"/>
      <c r="J152" s="382"/>
      <c r="K152" s="382"/>
      <c r="L152" s="383"/>
      <c r="M152" s="26">
        <v>15</v>
      </c>
      <c r="N152" s="40" t="str">
        <f t="shared" si="32"/>
        <v>-</v>
      </c>
      <c r="O152" s="48">
        <v>13</v>
      </c>
      <c r="P152" s="368"/>
      <c r="Q152" s="26">
        <v>15</v>
      </c>
      <c r="R152" s="49" t="str">
        <f t="shared" si="33"/>
        <v>-</v>
      </c>
      <c r="S152" s="48">
        <v>4</v>
      </c>
      <c r="T152" s="368"/>
      <c r="U152" s="26"/>
      <c r="V152" s="49" t="str">
        <f t="shared" si="34"/>
        <v/>
      </c>
      <c r="W152" s="48"/>
      <c r="X152" s="486"/>
      <c r="Y152" s="26"/>
      <c r="Z152" s="49" t="str">
        <f t="shared" si="35"/>
        <v/>
      </c>
      <c r="AA152" s="48"/>
      <c r="AB152" s="486"/>
      <c r="AC152" s="71">
        <f>AH151</f>
        <v>4</v>
      </c>
      <c r="AD152" s="57" t="s">
        <v>10</v>
      </c>
      <c r="AE152" s="57">
        <f>AI151</f>
        <v>1</v>
      </c>
      <c r="AF152" s="72" t="s">
        <v>7</v>
      </c>
      <c r="AG152" s="89"/>
      <c r="AH152" s="184"/>
      <c r="AI152" s="185"/>
      <c r="AJ152" s="195"/>
      <c r="AK152" s="196"/>
      <c r="AL152" s="189"/>
      <c r="AM152" s="185"/>
      <c r="AN152" s="185"/>
      <c r="AO152" s="189"/>
      <c r="AP152" s="165"/>
      <c r="AQ152" s="158"/>
      <c r="AV152" s="442" t="s">
        <v>242</v>
      </c>
      <c r="AW152" s="443"/>
      <c r="AX152" s="443"/>
      <c r="AY152" s="443"/>
      <c r="AZ152" s="443"/>
      <c r="BA152" s="443"/>
      <c r="BB152" s="444" t="s">
        <v>237</v>
      </c>
      <c r="BC152" s="443"/>
      <c r="BD152" s="443"/>
      <c r="BE152" s="443"/>
      <c r="BF152" s="443"/>
      <c r="BG152" s="443"/>
      <c r="BH152" s="445"/>
      <c r="BM152" s="123"/>
      <c r="BN152" s="158"/>
      <c r="BO152" s="117"/>
      <c r="BP152" s="117"/>
      <c r="BQ152" s="117"/>
      <c r="BR152" s="107"/>
      <c r="BS152" s="107"/>
      <c r="BT152" s="107"/>
      <c r="BU152" s="107"/>
      <c r="BZ152" s="105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5"/>
      <c r="CM152" s="105"/>
      <c r="CN152" s="105"/>
      <c r="CO152" s="105"/>
    </row>
    <row r="153" spans="2:98" s="105" customFormat="1" ht="10.95" customHeight="1" x14ac:dyDescent="0.2">
      <c r="B153" s="104"/>
      <c r="C153" s="83" t="s">
        <v>115</v>
      </c>
      <c r="D153" s="261" t="s">
        <v>69</v>
      </c>
      <c r="E153" s="42">
        <f>IF(O147="","",O147)</f>
        <v>13</v>
      </c>
      <c r="F153" s="43" t="str">
        <f t="shared" si="36"/>
        <v>-</v>
      </c>
      <c r="G153" s="154">
        <f>IF(M147="","",M147)</f>
        <v>15</v>
      </c>
      <c r="H153" s="409" t="str">
        <f>IF(P147="","",IF(P147="○","×",IF(P147="×","○")))</f>
        <v>×</v>
      </c>
      <c r="I153" s="41">
        <f>IF(O150="","",O150)</f>
        <v>15</v>
      </c>
      <c r="J153" s="40" t="str">
        <f t="shared" ref="J153:J164" si="37">IF(I153="","","-")</f>
        <v>-</v>
      </c>
      <c r="K153" s="154">
        <f>IF(M150="","",M150)</f>
        <v>5</v>
      </c>
      <c r="L153" s="409" t="str">
        <f>IF(P150="","",IF(P150="○","×",IF(P150="×","○")))</f>
        <v>×</v>
      </c>
      <c r="M153" s="400"/>
      <c r="N153" s="401"/>
      <c r="O153" s="401"/>
      <c r="P153" s="402"/>
      <c r="Q153" s="20">
        <v>5</v>
      </c>
      <c r="R153" s="40" t="str">
        <f t="shared" si="33"/>
        <v>-</v>
      </c>
      <c r="S153" s="46">
        <v>15</v>
      </c>
      <c r="T153" s="367" t="str">
        <f>IF(Q153&lt;&gt;"",IF(Q153&gt;S153,IF(Q154&gt;S154,"○",IF(Q155&gt;S155,"○","×")),IF(Q154&gt;S154,IF(Q155&gt;S155,"○","×"),"×")),"")</f>
        <v>×</v>
      </c>
      <c r="U153" s="20">
        <v>15</v>
      </c>
      <c r="V153" s="40" t="str">
        <f t="shared" si="34"/>
        <v>-</v>
      </c>
      <c r="W153" s="46">
        <v>5</v>
      </c>
      <c r="X153" s="507" t="str">
        <f>IF(U153&lt;&gt;"",IF(U153&gt;W153,IF(U154&gt;W154,"○",IF(U155&gt;W155,"○","×")),IF(U154&gt;W154,IF(U155&gt;W155,"○","×"),"×")),"")</f>
        <v>○</v>
      </c>
      <c r="Y153" s="20">
        <v>6</v>
      </c>
      <c r="Z153" s="40" t="str">
        <f t="shared" si="35"/>
        <v>-</v>
      </c>
      <c r="AA153" s="46">
        <v>15</v>
      </c>
      <c r="AB153" s="507" t="str">
        <f>IF(Y153&lt;&gt;"",IF(Y153&gt;AA153,IF(Y154&gt;AA154,"○",IF(Y155&gt;AA155,"○","×")),IF(Y154&gt;AA154,IF(Y155&gt;AA155,"○","×"),"×")),"")</f>
        <v>×</v>
      </c>
      <c r="AC153" s="502">
        <f>RANK(AP154,AP148:AP163)</f>
        <v>5</v>
      </c>
      <c r="AD153" s="503"/>
      <c r="AE153" s="503"/>
      <c r="AF153" s="504"/>
      <c r="AG153" s="89"/>
      <c r="AH153" s="170"/>
      <c r="AI153" s="171"/>
      <c r="AJ153" s="190"/>
      <c r="AK153" s="191"/>
      <c r="AL153" s="175"/>
      <c r="AM153" s="171"/>
      <c r="AN153" s="171"/>
      <c r="AO153" s="175"/>
      <c r="AP153" s="165"/>
      <c r="AQ153" s="158"/>
      <c r="AR153" s="104"/>
      <c r="AS153" s="104"/>
      <c r="AT153" s="104"/>
      <c r="AU153" s="104"/>
      <c r="AV153" s="131" t="s">
        <v>124</v>
      </c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12"/>
      <c r="BJ153" s="112"/>
      <c r="BK153" s="112"/>
      <c r="BL153" s="112"/>
      <c r="BM153" s="104"/>
      <c r="BN153" s="104"/>
      <c r="BO153" s="117"/>
      <c r="BP153" s="117"/>
      <c r="BQ153" s="117"/>
      <c r="BR153" s="107"/>
      <c r="BS153" s="107"/>
      <c r="BT153" s="107"/>
      <c r="BU153" s="107"/>
      <c r="CP153" s="104"/>
      <c r="CQ153" s="104"/>
      <c r="CR153" s="104"/>
      <c r="CS153" s="104"/>
      <c r="CT153" s="104"/>
    </row>
    <row r="154" spans="2:98" s="105" customFormat="1" ht="10.95" customHeight="1" x14ac:dyDescent="0.15">
      <c r="B154" s="104"/>
      <c r="C154" s="83" t="s">
        <v>116</v>
      </c>
      <c r="D154" s="261" t="s">
        <v>69</v>
      </c>
      <c r="E154" s="42">
        <f>IF(O148="","",O148)</f>
        <v>11</v>
      </c>
      <c r="F154" s="40" t="str">
        <f t="shared" si="36"/>
        <v>-</v>
      </c>
      <c r="G154" s="154">
        <f>IF(M148="","",M148)</f>
        <v>15</v>
      </c>
      <c r="H154" s="410" t="str">
        <f>IF(J151="","",J151)</f>
        <v/>
      </c>
      <c r="I154" s="41">
        <f>IF(O151="","",O151)</f>
        <v>12</v>
      </c>
      <c r="J154" s="40" t="str">
        <f t="shared" si="37"/>
        <v>-</v>
      </c>
      <c r="K154" s="154">
        <f>IF(M151="","",M151)</f>
        <v>15</v>
      </c>
      <c r="L154" s="410" t="str">
        <f>IF(N151="","",N151)</f>
        <v>-</v>
      </c>
      <c r="M154" s="403"/>
      <c r="N154" s="379"/>
      <c r="O154" s="379"/>
      <c r="P154" s="380"/>
      <c r="Q154" s="20">
        <v>10</v>
      </c>
      <c r="R154" s="40" t="str">
        <f t="shared" si="33"/>
        <v>-</v>
      </c>
      <c r="S154" s="46">
        <v>15</v>
      </c>
      <c r="T154" s="367"/>
      <c r="U154" s="20">
        <v>15</v>
      </c>
      <c r="V154" s="40" t="str">
        <f t="shared" si="34"/>
        <v>-</v>
      </c>
      <c r="W154" s="46">
        <v>9</v>
      </c>
      <c r="X154" s="486"/>
      <c r="Y154" s="20">
        <v>13</v>
      </c>
      <c r="Z154" s="40" t="str">
        <f t="shared" si="35"/>
        <v>-</v>
      </c>
      <c r="AA154" s="46">
        <v>15</v>
      </c>
      <c r="AB154" s="486"/>
      <c r="AC154" s="422"/>
      <c r="AD154" s="423"/>
      <c r="AE154" s="423"/>
      <c r="AF154" s="424"/>
      <c r="AG154" s="197"/>
      <c r="AH154" s="170">
        <f>COUNTIF(E153:AB155,"○")</f>
        <v>1</v>
      </c>
      <c r="AI154" s="171">
        <f>COUNTIF(E153:AB155,"×")</f>
        <v>4</v>
      </c>
      <c r="AJ154" s="190">
        <f>(IF((E153&gt;G153),1,0))+(IF((E154&gt;G154),1,0))+(IF((E155&gt;G155),1,0))+(IF((I153&gt;K153),1,0))+(IF((I154&gt;K154),1,0))+(IF((I155&gt;K155),1,0))+(IF((M153&gt;O153),1,0))+(IF((M154&gt;O154),1,0))+(IF((M155&gt;O155),1,0))+(IF((Q153&gt;S153),1,0))+(IF((Q154&gt;S154),1,0))+(IF((Q155&gt;S155),1,0))+(IF((U153&gt;W153),1,0))+(IF((U154&gt;W154),1,0))+(IF((U155&gt;W155),1,0))+(IF((Y153&gt;AA153),1,0))+(IF((Y154&gt;AA154),1,0))+(IF((Y155&gt;AA155),1,0))</f>
        <v>3</v>
      </c>
      <c r="AK154" s="191">
        <f>(IF((E153&lt;G153),1,0))+(IF((E154&lt;G154),1,0))+(IF((E155&lt;G155),1,0))+(IF((I153&lt;K153),1,0))+(IF((I154&lt;K154),1,0))+(IF((I155&lt;K155),1,0))+(IF((M153&lt;O153),1,0))+(IF((M154&lt;O154),1,0))+(IF((M155&lt;O155),1,0))+(IF((Q153&lt;S153),1,0))+(IF((Q154&lt;S154),1,0))+(IF((Q155&lt;S155),1,0))+(IF((U153&lt;W153),1,0))+(IF((U154&lt;W154),1,0))+(IF((U155&lt;W155),1,0))+(IF((Y153&lt;AA153),1,0))+(IF((Y154&lt;AA154),1,0))+(IF((Y155&lt;AA155),1,0))</f>
        <v>8</v>
      </c>
      <c r="AL154" s="192">
        <f>AJ154-AK154</f>
        <v>-5</v>
      </c>
      <c r="AM154" s="171">
        <f>SUM(E153:E155,I153:I155,M153:M155,Q153:Q155,U153:U155,Y153:Y155)</f>
        <v>128</v>
      </c>
      <c r="AN154" s="171">
        <f>SUM(G153:G155,K153:K155,O153:O155,S153:S155,W153:W155,AA153:AA155)</f>
        <v>139</v>
      </c>
      <c r="AO154" s="175">
        <f>AM154-AN154</f>
        <v>-11</v>
      </c>
      <c r="AP154" s="425">
        <f>(AH154-AI154)*1000+(AL154)*100+AO154</f>
        <v>-3511</v>
      </c>
      <c r="AQ154" s="426"/>
      <c r="AR154" s="104"/>
      <c r="AS154" s="104"/>
      <c r="AT154" s="104"/>
      <c r="AU154" s="104"/>
      <c r="AV154" s="449" t="s">
        <v>247</v>
      </c>
      <c r="AW154" s="450"/>
      <c r="AX154" s="450"/>
      <c r="AY154" s="450"/>
      <c r="AZ154" s="450"/>
      <c r="BA154" s="450"/>
      <c r="BB154" s="451" t="s">
        <v>248</v>
      </c>
      <c r="BC154" s="450"/>
      <c r="BD154" s="450"/>
      <c r="BE154" s="450"/>
      <c r="BF154" s="450"/>
      <c r="BG154" s="450"/>
      <c r="BH154" s="452"/>
      <c r="BI154" s="112"/>
      <c r="BJ154" s="112"/>
      <c r="BK154" s="112"/>
      <c r="BL154" s="112"/>
      <c r="BN154" s="104"/>
      <c r="BO154" s="117"/>
      <c r="BP154" s="117"/>
      <c r="BQ154" s="107"/>
      <c r="BR154" s="107"/>
      <c r="BS154" s="107"/>
      <c r="BT154" s="107"/>
      <c r="CP154" s="104"/>
      <c r="CQ154" s="104"/>
      <c r="CR154" s="104"/>
      <c r="CS154" s="104"/>
      <c r="CT154" s="104"/>
    </row>
    <row r="155" spans="2:98" s="105" customFormat="1" ht="10.95" customHeight="1" x14ac:dyDescent="0.2">
      <c r="B155" s="104"/>
      <c r="C155" s="84"/>
      <c r="D155" s="240"/>
      <c r="E155" s="42" t="str">
        <f>IF(O149="","",O149)</f>
        <v/>
      </c>
      <c r="F155" s="40" t="str">
        <f t="shared" si="36"/>
        <v/>
      </c>
      <c r="G155" s="154" t="str">
        <f>IF(M149="","",M149)</f>
        <v/>
      </c>
      <c r="H155" s="410" t="str">
        <f>IF(J152="","",J152)</f>
        <v/>
      </c>
      <c r="I155" s="41">
        <f>IF(O152="","",O152)</f>
        <v>13</v>
      </c>
      <c r="J155" s="40" t="str">
        <f t="shared" si="37"/>
        <v>-</v>
      </c>
      <c r="K155" s="154">
        <f>IF(M152="","",M152)</f>
        <v>15</v>
      </c>
      <c r="L155" s="410" t="str">
        <f>IF(N152="","",N152)</f>
        <v>-</v>
      </c>
      <c r="M155" s="403"/>
      <c r="N155" s="379"/>
      <c r="O155" s="379"/>
      <c r="P155" s="380"/>
      <c r="Q155" s="20"/>
      <c r="R155" s="40" t="str">
        <f t="shared" si="33"/>
        <v/>
      </c>
      <c r="S155" s="46"/>
      <c r="T155" s="368"/>
      <c r="U155" s="20"/>
      <c r="V155" s="40" t="str">
        <f t="shared" si="34"/>
        <v/>
      </c>
      <c r="W155" s="46"/>
      <c r="X155" s="508"/>
      <c r="Y155" s="20"/>
      <c r="Z155" s="40" t="str">
        <f t="shared" si="35"/>
        <v/>
      </c>
      <c r="AA155" s="46"/>
      <c r="AB155" s="508"/>
      <c r="AC155" s="71">
        <f>AH154</f>
        <v>1</v>
      </c>
      <c r="AD155" s="57" t="s">
        <v>10</v>
      </c>
      <c r="AE155" s="57">
        <f>AI154</f>
        <v>4</v>
      </c>
      <c r="AF155" s="72" t="s">
        <v>7</v>
      </c>
      <c r="AG155" s="89"/>
      <c r="AH155" s="170"/>
      <c r="AI155" s="171"/>
      <c r="AJ155" s="190"/>
      <c r="AK155" s="191"/>
      <c r="AL155" s="175"/>
      <c r="AM155" s="171"/>
      <c r="AN155" s="171"/>
      <c r="AO155" s="175"/>
      <c r="AP155" s="165"/>
      <c r="AQ155" s="158"/>
      <c r="AR155" s="104"/>
      <c r="AS155" s="104"/>
      <c r="AT155" s="104"/>
      <c r="AU155" s="104"/>
      <c r="AV155" s="442" t="s">
        <v>253</v>
      </c>
      <c r="AW155" s="443"/>
      <c r="AX155" s="443"/>
      <c r="AY155" s="443"/>
      <c r="AZ155" s="443"/>
      <c r="BA155" s="443"/>
      <c r="BB155" s="444" t="s">
        <v>248</v>
      </c>
      <c r="BC155" s="443"/>
      <c r="BD155" s="443"/>
      <c r="BE155" s="443"/>
      <c r="BF155" s="443"/>
      <c r="BG155" s="443"/>
      <c r="BH155" s="445"/>
      <c r="BI155" s="262"/>
      <c r="BJ155" s="262"/>
      <c r="BK155" s="262"/>
      <c r="BL155" s="262"/>
      <c r="BM155" s="262"/>
      <c r="BN155" s="158"/>
      <c r="BO155" s="117"/>
      <c r="BP155" s="117"/>
      <c r="BQ155" s="107"/>
      <c r="BR155" s="107"/>
      <c r="BS155" s="107"/>
      <c r="BT155" s="107"/>
      <c r="CP155" s="104"/>
      <c r="CQ155" s="104"/>
      <c r="CR155" s="104"/>
      <c r="CS155" s="104"/>
      <c r="CT155" s="104"/>
    </row>
    <row r="156" spans="2:98" s="105" customFormat="1" ht="10.95" customHeight="1" x14ac:dyDescent="0.15">
      <c r="B156" s="104"/>
      <c r="C156" s="87" t="s">
        <v>117</v>
      </c>
      <c r="D156" s="82" t="s">
        <v>69</v>
      </c>
      <c r="E156" s="45">
        <f>IF(S147="","",S147)</f>
        <v>15</v>
      </c>
      <c r="F156" s="43" t="str">
        <f t="shared" si="36"/>
        <v>-</v>
      </c>
      <c r="G156" s="153">
        <f>IF(Q147="","",Q147)</f>
        <v>7</v>
      </c>
      <c r="H156" s="478" t="str">
        <f>IF(T147="","",IF(T147="○","×",IF(T147="×","○")))</f>
        <v>○</v>
      </c>
      <c r="I156" s="44">
        <f>IF(S150="","",S150)</f>
        <v>14</v>
      </c>
      <c r="J156" s="43" t="str">
        <f t="shared" si="37"/>
        <v>-</v>
      </c>
      <c r="K156" s="153">
        <f>IF(Q150="","",Q150)</f>
        <v>16</v>
      </c>
      <c r="L156" s="409" t="str">
        <f>IF(T150="","",IF(T150="○","×",IF(T150="×","○")))</f>
        <v>×</v>
      </c>
      <c r="M156" s="153">
        <f>IF(S153="","",S153)</f>
        <v>15</v>
      </c>
      <c r="N156" s="43" t="str">
        <f t="shared" ref="N156:N164" si="38">IF(M156="","","-")</f>
        <v>-</v>
      </c>
      <c r="O156" s="153">
        <f>IF(Q153="","",Q153)</f>
        <v>5</v>
      </c>
      <c r="P156" s="409" t="str">
        <f>IF(T153="","",IF(T153="○","×",IF(T153="×","○")))</f>
        <v>○</v>
      </c>
      <c r="Q156" s="400"/>
      <c r="R156" s="401"/>
      <c r="S156" s="401"/>
      <c r="T156" s="402"/>
      <c r="U156" s="22">
        <v>15</v>
      </c>
      <c r="V156" s="43" t="str">
        <f t="shared" si="34"/>
        <v>-</v>
      </c>
      <c r="W156" s="47">
        <v>4</v>
      </c>
      <c r="X156" s="486" t="str">
        <f>IF(U156&lt;&gt;"",IF(U156&gt;W156,IF(U157&gt;W157,"○",IF(U158&gt;W158,"○","×")),IF(U157&gt;W157,IF(U158&gt;W158,"○","×"),"×")),"")</f>
        <v>○</v>
      </c>
      <c r="Y156" s="22">
        <v>15</v>
      </c>
      <c r="Z156" s="43" t="str">
        <f t="shared" si="35"/>
        <v>-</v>
      </c>
      <c r="AA156" s="47">
        <v>9</v>
      </c>
      <c r="AB156" s="486" t="str">
        <f>IF(Y156&lt;&gt;"",IF(Y156&gt;AA156,IF(Y157&gt;AA157,"○",IF(Y158&gt;AA158,"○","×")),IF(Y157&gt;AA157,IF(Y158&gt;AA158,"○","×"),"×")),"")</f>
        <v>○</v>
      </c>
      <c r="AC156" s="502">
        <f>RANK(AP157,AP148:AP163)</f>
        <v>1</v>
      </c>
      <c r="AD156" s="503"/>
      <c r="AE156" s="503"/>
      <c r="AF156" s="504"/>
      <c r="AG156" s="198"/>
      <c r="AH156" s="181"/>
      <c r="AI156" s="182"/>
      <c r="AJ156" s="193"/>
      <c r="AK156" s="194"/>
      <c r="AL156" s="183"/>
      <c r="AM156" s="182"/>
      <c r="AN156" s="182"/>
      <c r="AO156" s="183"/>
      <c r="AP156" s="165"/>
      <c r="AQ156" s="158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12"/>
      <c r="BJ156" s="112"/>
      <c r="BK156" s="112"/>
      <c r="BL156" s="112"/>
      <c r="BM156" s="104"/>
      <c r="BN156" s="104"/>
      <c r="BO156" s="117"/>
      <c r="BP156" s="117"/>
      <c r="BQ156" s="107"/>
      <c r="BR156" s="107"/>
      <c r="BS156" s="107"/>
      <c r="BT156" s="107"/>
      <c r="CP156" s="104"/>
      <c r="CQ156" s="104"/>
      <c r="CR156" s="104"/>
      <c r="CS156" s="104"/>
      <c r="CT156" s="104"/>
    </row>
    <row r="157" spans="2:98" s="105" customFormat="1" ht="10.95" customHeight="1" x14ac:dyDescent="0.15">
      <c r="B157" s="104"/>
      <c r="C157" s="87" t="s">
        <v>118</v>
      </c>
      <c r="D157" s="82" t="s">
        <v>69</v>
      </c>
      <c r="E157" s="42">
        <f>IF(S148="","",S148)</f>
        <v>15</v>
      </c>
      <c r="F157" s="40" t="str">
        <f t="shared" si="36"/>
        <v>-</v>
      </c>
      <c r="G157" s="154">
        <f>IF(Q148="","",Q148)</f>
        <v>12</v>
      </c>
      <c r="H157" s="479" t="str">
        <f>IF(J154="","",J154)</f>
        <v>-</v>
      </c>
      <c r="I157" s="41">
        <f>IF(S151="","",S151)</f>
        <v>16</v>
      </c>
      <c r="J157" s="40" t="str">
        <f t="shared" si="37"/>
        <v>-</v>
      </c>
      <c r="K157" s="154">
        <f>IF(Q151="","",Q151)</f>
        <v>14</v>
      </c>
      <c r="L157" s="410" t="str">
        <f>IF(N154="","",N154)</f>
        <v/>
      </c>
      <c r="M157" s="154">
        <f>IF(S154="","",S154)</f>
        <v>15</v>
      </c>
      <c r="N157" s="40" t="str">
        <f t="shared" si="38"/>
        <v>-</v>
      </c>
      <c r="O157" s="154">
        <f>IF(Q154="","",Q154)</f>
        <v>10</v>
      </c>
      <c r="P157" s="410" t="str">
        <f>IF(R154="","",R154)</f>
        <v>-</v>
      </c>
      <c r="Q157" s="403"/>
      <c r="R157" s="379"/>
      <c r="S157" s="379"/>
      <c r="T157" s="380"/>
      <c r="U157" s="20">
        <v>15</v>
      </c>
      <c r="V157" s="40" t="str">
        <f t="shared" si="34"/>
        <v>-</v>
      </c>
      <c r="W157" s="46">
        <v>2</v>
      </c>
      <c r="X157" s="486"/>
      <c r="Y157" s="20">
        <v>15</v>
      </c>
      <c r="Z157" s="40" t="str">
        <f t="shared" si="35"/>
        <v>-</v>
      </c>
      <c r="AA157" s="46">
        <v>8</v>
      </c>
      <c r="AB157" s="486"/>
      <c r="AC157" s="422"/>
      <c r="AD157" s="423"/>
      <c r="AE157" s="423"/>
      <c r="AF157" s="424"/>
      <c r="AG157" s="198"/>
      <c r="AH157" s="170">
        <f>COUNTIF(E156:AB158,"○")</f>
        <v>4</v>
      </c>
      <c r="AI157" s="171">
        <f>COUNTIF(E156:AB158,"×")</f>
        <v>1</v>
      </c>
      <c r="AJ157" s="190">
        <f>(IF((E156&gt;G156),1,0))+(IF((E157&gt;G157),1,0))+(IF((E158&gt;G158),1,0))+(IF((I156&gt;K156),1,0))+(IF((I157&gt;K157),1,0))+(IF((I158&gt;K158),1,0))+(IF((M156&gt;O156),1,0))+(IF((M157&gt;O157),1,0))+(IF((M158&gt;O158),1,0))+(IF((Q156&gt;S156),1,0))+(IF((Q157&gt;S157),1,0))+(IF((Q158&gt;S158),1,0))+(IF((U156&gt;W156),1,0))+(IF((U157&gt;W157),1,0))+(IF((U158&gt;W158),1,0))+(IF((Y156&gt;AA156),1,0))+(IF((Y157&gt;AA157),1,0))+(IF((Y158&gt;AA158),1,0))</f>
        <v>9</v>
      </c>
      <c r="AK157" s="191">
        <f>(IF((E156&lt;G156),1,0))+(IF((E157&lt;G157),1,0))+(IF((E158&lt;G158),1,0))+(IF((I156&lt;K156),1,0))+(IF((I157&lt;K157),1,0))+(IF((I158&lt;K158),1,0))+(IF((M156&lt;O156),1,0))+(IF((M157&lt;O157),1,0))+(IF((M158&lt;O158),1,0))+(IF((Q156&lt;S156),1,0))+(IF((Q157&lt;S157),1,0))+(IF((Q158&lt;S158),1,0))+(IF((U156&lt;W156),1,0))+(IF((U157&lt;W157),1,0))+(IF((U158&lt;W158),1,0))+(IF((Y156&lt;AA156),1,0))+(IF((Y157&lt;AA157),1,0))+(IF((Y158&lt;AA158),1,0))</f>
        <v>2</v>
      </c>
      <c r="AL157" s="192">
        <f>AJ157-AK157</f>
        <v>7</v>
      </c>
      <c r="AM157" s="171">
        <f>SUM(E156:E158,I156:I158,M156:M158,Q156:Q158,U156:U158,Y156:Y158)</f>
        <v>154</v>
      </c>
      <c r="AN157" s="171">
        <f>SUM(G156:G158,K156:K158,O156:O158,S156:S158,W156:W158,AA156:AA158)</f>
        <v>102</v>
      </c>
      <c r="AO157" s="175">
        <f>AM157-AN157</f>
        <v>52</v>
      </c>
      <c r="AP157" s="425">
        <f>(AH157-AI157)*1000+(AL157)*100+AO157</f>
        <v>3752</v>
      </c>
      <c r="AQ157" s="426"/>
      <c r="AR157" s="104"/>
      <c r="AS157" s="112"/>
      <c r="AT157" s="112"/>
      <c r="AU157" s="112"/>
      <c r="AV157" s="112"/>
      <c r="AW157" s="104"/>
      <c r="AX157" s="104"/>
      <c r="AY157" s="117"/>
      <c r="AZ157" s="117"/>
      <c r="BA157" s="107"/>
      <c r="BB157" s="107"/>
      <c r="BC157" s="107"/>
      <c r="BD157" s="107"/>
      <c r="BZ157" s="104"/>
      <c r="CA157" s="104"/>
      <c r="CB157" s="104"/>
      <c r="CC157" s="104"/>
      <c r="CD157" s="104"/>
    </row>
    <row r="158" spans="2:98" s="105" customFormat="1" ht="10.95" customHeight="1" x14ac:dyDescent="0.15">
      <c r="B158" s="104"/>
      <c r="C158" s="83"/>
      <c r="D158" s="86"/>
      <c r="E158" s="42" t="str">
        <f>IF(S149="","",S149)</f>
        <v/>
      </c>
      <c r="F158" s="40" t="str">
        <f t="shared" si="36"/>
        <v/>
      </c>
      <c r="G158" s="154" t="str">
        <f>IF(Q149="","",Q149)</f>
        <v/>
      </c>
      <c r="H158" s="479" t="str">
        <f>IF(J155="","",J155)</f>
        <v>-</v>
      </c>
      <c r="I158" s="41">
        <f>IF(S152="","",S152)</f>
        <v>4</v>
      </c>
      <c r="J158" s="40" t="str">
        <f t="shared" si="37"/>
        <v>-</v>
      </c>
      <c r="K158" s="154">
        <f>IF(Q152="","",Q152)</f>
        <v>15</v>
      </c>
      <c r="L158" s="410" t="str">
        <f>IF(N155="","",N155)</f>
        <v/>
      </c>
      <c r="M158" s="154" t="str">
        <f>IF(S155="","",S155)</f>
        <v/>
      </c>
      <c r="N158" s="40" t="str">
        <f t="shared" si="38"/>
        <v/>
      </c>
      <c r="O158" s="154" t="str">
        <f>IF(Q155="","",Q155)</f>
        <v/>
      </c>
      <c r="P158" s="410" t="str">
        <f>IF(R155="","",R155)</f>
        <v/>
      </c>
      <c r="Q158" s="403"/>
      <c r="R158" s="379"/>
      <c r="S158" s="379"/>
      <c r="T158" s="380"/>
      <c r="U158" s="20"/>
      <c r="V158" s="40" t="str">
        <f t="shared" si="34"/>
        <v/>
      </c>
      <c r="W158" s="46"/>
      <c r="X158" s="486"/>
      <c r="Y158" s="20"/>
      <c r="Z158" s="40" t="str">
        <f t="shared" si="35"/>
        <v/>
      </c>
      <c r="AA158" s="46"/>
      <c r="AB158" s="486"/>
      <c r="AC158" s="71">
        <f>AH157</f>
        <v>4</v>
      </c>
      <c r="AD158" s="57" t="s">
        <v>10</v>
      </c>
      <c r="AE158" s="57">
        <f>AI157</f>
        <v>1</v>
      </c>
      <c r="AF158" s="72" t="s">
        <v>7</v>
      </c>
      <c r="AG158" s="198"/>
      <c r="AH158" s="184"/>
      <c r="AI158" s="185"/>
      <c r="AJ158" s="195"/>
      <c r="AK158" s="196"/>
      <c r="AL158" s="189"/>
      <c r="AM158" s="185"/>
      <c r="AN158" s="185"/>
      <c r="AO158" s="189"/>
      <c r="AP158" s="165"/>
      <c r="AQ158" s="158"/>
      <c r="AR158" s="104"/>
      <c r="AU158" s="106"/>
      <c r="AV158" s="106"/>
      <c r="AW158" s="117"/>
      <c r="AX158" s="117"/>
      <c r="AY158" s="117"/>
      <c r="AZ158" s="117"/>
      <c r="BA158" s="107"/>
      <c r="BB158" s="107"/>
      <c r="BC158" s="107"/>
      <c r="BD158" s="107"/>
      <c r="BZ158" s="104"/>
      <c r="CA158" s="104"/>
      <c r="CB158" s="104"/>
      <c r="CC158" s="104"/>
      <c r="CD158" s="104"/>
    </row>
    <row r="159" spans="2:98" s="105" customFormat="1" ht="10.95" customHeight="1" x14ac:dyDescent="0.15">
      <c r="B159" s="104"/>
      <c r="C159" s="85" t="s">
        <v>119</v>
      </c>
      <c r="D159" s="305" t="s">
        <v>69</v>
      </c>
      <c r="E159" s="45">
        <f>IF(W147="","",W147)</f>
        <v>8</v>
      </c>
      <c r="F159" s="43" t="str">
        <f t="shared" si="36"/>
        <v>-</v>
      </c>
      <c r="G159" s="153">
        <f>IF(U147="","",U147)</f>
        <v>15</v>
      </c>
      <c r="H159" s="416" t="str">
        <f>IF(X147="","",IF(X147="○","×",IF(X147="×","○")))</f>
        <v>×</v>
      </c>
      <c r="I159" s="44">
        <f>IF(W150="","",W150)</f>
        <v>4</v>
      </c>
      <c r="J159" s="43" t="str">
        <f t="shared" si="37"/>
        <v>-</v>
      </c>
      <c r="K159" s="153">
        <f>IF(U150="","",U150)</f>
        <v>15</v>
      </c>
      <c r="L159" s="416" t="str">
        <f>IF(X150="","",IF(X150="○","×",IF(X150="×","○")))</f>
        <v>×</v>
      </c>
      <c r="M159" s="153">
        <f>IF(W153="","",W153)</f>
        <v>5</v>
      </c>
      <c r="N159" s="43" t="str">
        <f t="shared" si="38"/>
        <v>-</v>
      </c>
      <c r="O159" s="153">
        <f>IF(U153="","",U153)</f>
        <v>15</v>
      </c>
      <c r="P159" s="416" t="str">
        <f>IF(X153="","",IF(X153="○","×",IF(X153="×","○")))</f>
        <v>×</v>
      </c>
      <c r="Q159" s="44">
        <f>IF(W156="","",W156)</f>
        <v>4</v>
      </c>
      <c r="R159" s="153" t="str">
        <f t="shared" ref="R159:R164" si="39">IF(Q159="","","-")</f>
        <v>-</v>
      </c>
      <c r="S159" s="153">
        <f>IF(U156="","",U156)</f>
        <v>15</v>
      </c>
      <c r="T159" s="416" t="str">
        <f>IF(X156="","",IF(X156="○","×",IF(X156="×","○")))</f>
        <v>×</v>
      </c>
      <c r="U159" s="400"/>
      <c r="V159" s="401"/>
      <c r="W159" s="401"/>
      <c r="X159" s="402"/>
      <c r="Y159" s="22">
        <v>10</v>
      </c>
      <c r="Z159" s="43" t="str">
        <f t="shared" si="35"/>
        <v>-</v>
      </c>
      <c r="AA159" s="47">
        <v>15</v>
      </c>
      <c r="AB159" s="417" t="str">
        <f>IF(Y159&lt;&gt;"",IF(Y159&gt;AA159,IF(Y160&gt;AA160,"○",IF(Y161&gt;AA161,"○","×")),IF(Y160&gt;AA160,IF(Y161&gt;AA161,"○","×"),"×")),"")</f>
        <v>×</v>
      </c>
      <c r="AC159" s="502">
        <f>RANK(AP160,AP148:AP163)</f>
        <v>6</v>
      </c>
      <c r="AD159" s="503"/>
      <c r="AE159" s="503"/>
      <c r="AF159" s="504"/>
      <c r="AG159" s="197"/>
      <c r="AH159" s="170"/>
      <c r="AI159" s="171"/>
      <c r="AJ159" s="190"/>
      <c r="AK159" s="191"/>
      <c r="AL159" s="175"/>
      <c r="AM159" s="171"/>
      <c r="AN159" s="171"/>
      <c r="AO159" s="175"/>
      <c r="AP159" s="165"/>
      <c r="AQ159" s="158"/>
      <c r="AR159" s="104"/>
      <c r="AU159" s="117"/>
      <c r="AV159" s="117"/>
      <c r="AW159" s="117"/>
      <c r="AX159" s="117"/>
      <c r="AY159" s="107"/>
      <c r="AZ159" s="107"/>
      <c r="BA159" s="107"/>
      <c r="BB159" s="107"/>
      <c r="BC159" s="104"/>
      <c r="BZ159" s="104"/>
      <c r="CA159" s="104"/>
      <c r="CB159" s="104"/>
      <c r="CC159" s="104"/>
      <c r="CD159" s="104"/>
    </row>
    <row r="160" spans="2:98" s="105" customFormat="1" ht="10.95" customHeight="1" x14ac:dyDescent="0.15">
      <c r="B160" s="104"/>
      <c r="C160" s="83" t="s">
        <v>120</v>
      </c>
      <c r="D160" s="86" t="s">
        <v>69</v>
      </c>
      <c r="E160" s="42">
        <f>IF(W148="","",W148)</f>
        <v>5</v>
      </c>
      <c r="F160" s="40" t="str">
        <f t="shared" si="36"/>
        <v>-</v>
      </c>
      <c r="G160" s="154">
        <f>IF(U148="","",U148)</f>
        <v>15</v>
      </c>
      <c r="H160" s="367"/>
      <c r="I160" s="41">
        <f>IF(W151="","",W151)</f>
        <v>6</v>
      </c>
      <c r="J160" s="40" t="str">
        <f t="shared" si="37"/>
        <v>-</v>
      </c>
      <c r="K160" s="154">
        <f>IF(U151="","",U151)</f>
        <v>15</v>
      </c>
      <c r="L160" s="367"/>
      <c r="M160" s="154">
        <f>IF(W154="","",W154)</f>
        <v>9</v>
      </c>
      <c r="N160" s="40" t="str">
        <f t="shared" si="38"/>
        <v>-</v>
      </c>
      <c r="O160" s="154">
        <f>IF(U154="","",U154)</f>
        <v>15</v>
      </c>
      <c r="P160" s="367"/>
      <c r="Q160" s="41">
        <f>IF(W157="","",W157)</f>
        <v>2</v>
      </c>
      <c r="R160" s="154" t="str">
        <f t="shared" si="39"/>
        <v>-</v>
      </c>
      <c r="S160" s="154">
        <f>IF(U157="","",U157)</f>
        <v>15</v>
      </c>
      <c r="T160" s="367"/>
      <c r="U160" s="403"/>
      <c r="V160" s="379"/>
      <c r="W160" s="379"/>
      <c r="X160" s="380"/>
      <c r="Y160" s="20">
        <v>19</v>
      </c>
      <c r="Z160" s="40" t="str">
        <f t="shared" si="35"/>
        <v>-</v>
      </c>
      <c r="AA160" s="46">
        <v>21</v>
      </c>
      <c r="AB160" s="370"/>
      <c r="AC160" s="422"/>
      <c r="AD160" s="423"/>
      <c r="AE160" s="423"/>
      <c r="AF160" s="424"/>
      <c r="AG160" s="197"/>
      <c r="AH160" s="170">
        <f>COUNTIF(E159:AB161,"○")</f>
        <v>0</v>
      </c>
      <c r="AI160" s="171">
        <f>COUNTIF(E159:AB161,"×")</f>
        <v>5</v>
      </c>
      <c r="AJ160" s="190">
        <f>(IF((E159&gt;G159),1,0))+(IF((E160&gt;G160),1,0))+(IF((E161&gt;G161),1,0))+(IF((I159&gt;K159),1,0))+(IF((I160&gt;K160),1,0))+(IF((I161&gt;K161),1,0))+(IF((M159&gt;O159),1,0))+(IF((M160&gt;O160),1,0))+(IF((M161&gt;O161),1,0))+(IF((Q159&gt;S159),1,0))+(IF((Q160&gt;S160),1,0))+(IF((Q161&gt;S161),1,0))+(IF((U159&gt;W159),1,0))+(IF((U160&gt;W160),1,0))+(IF((U161&gt;W161),1,0))+(IF((Y159&gt;AA159),1,0))+(IF((Y160&gt;AA160),1,0))+(IF((Y161&gt;AA161),1,0))</f>
        <v>0</v>
      </c>
      <c r="AK160" s="191">
        <f>(IF((E159&lt;G159),1,0))+(IF((E160&lt;G160),1,0))+(IF((E161&lt;G161),1,0))+(IF((I159&lt;K159),1,0))+(IF((I160&lt;K160),1,0))+(IF((I161&lt;K161),1,0))+(IF((M159&lt;O159),1,0))+(IF((M160&lt;O160),1,0))+(IF((M161&lt;O161),1,0))+(IF((Q159&lt;S159),1,0))+(IF((Q160&lt;S160),1,0))+(IF((Q161&lt;S161),1,0))+(IF((U159&lt;W159),1,0))+(IF((U160&lt;W160),1,0))+(IF((U161&lt;W161),1,0))+(IF((Y159&lt;AA159),1,0))+(IF((Y160&lt;AA160),1,0))+(IF((Y161&lt;AA161),1,0))</f>
        <v>10</v>
      </c>
      <c r="AL160" s="192">
        <f>AJ160-AK160</f>
        <v>-10</v>
      </c>
      <c r="AM160" s="171">
        <f>SUM(E159:E161,I159:I161,M159:M161,Q159:Q161,U159:U161,Y159:Y161)</f>
        <v>72</v>
      </c>
      <c r="AN160" s="171">
        <f>SUM(G159:G161,K159:K161,O159:O161,S159:S161,W159:W161,AA159:AA161)</f>
        <v>156</v>
      </c>
      <c r="AO160" s="175">
        <f>AM160-AN160</f>
        <v>-84</v>
      </c>
      <c r="AP160" s="425">
        <f>(AH160-AI160)*1000+(AL160)*100+AO160</f>
        <v>-6084</v>
      </c>
      <c r="AQ160" s="426"/>
      <c r="AR160" s="104"/>
      <c r="AS160" s="107"/>
      <c r="AT160" s="107"/>
      <c r="AU160" s="106"/>
      <c r="AV160" s="106"/>
      <c r="AW160" s="106"/>
      <c r="AX160" s="117"/>
      <c r="AY160" s="117"/>
      <c r="AZ160" s="117"/>
      <c r="BA160" s="117"/>
      <c r="BB160" s="107"/>
      <c r="BC160" s="107"/>
      <c r="BD160" s="107"/>
      <c r="BE160" s="107"/>
      <c r="BZ160" s="104"/>
      <c r="CA160" s="104"/>
      <c r="CB160" s="104"/>
      <c r="CC160" s="104"/>
      <c r="CD160" s="104"/>
    </row>
    <row r="161" spans="1:82" s="105" customFormat="1" ht="10.95" customHeight="1" x14ac:dyDescent="0.2">
      <c r="B161" s="104"/>
      <c r="C161" s="84"/>
      <c r="D161" s="248"/>
      <c r="E161" s="42" t="str">
        <f>IF(W149="","",W149)</f>
        <v/>
      </c>
      <c r="F161" s="40" t="str">
        <f t="shared" si="36"/>
        <v/>
      </c>
      <c r="G161" s="154" t="str">
        <f>IF(U149="","",U149)</f>
        <v/>
      </c>
      <c r="H161" s="368"/>
      <c r="I161" s="41" t="str">
        <f>IF(W152="","",W152)</f>
        <v/>
      </c>
      <c r="J161" s="40" t="str">
        <f t="shared" si="37"/>
        <v/>
      </c>
      <c r="K161" s="154" t="str">
        <f>IF(U152="","",U152)</f>
        <v/>
      </c>
      <c r="L161" s="368"/>
      <c r="M161" s="154" t="str">
        <f>IF(W155="","",W155)</f>
        <v/>
      </c>
      <c r="N161" s="40" t="str">
        <f t="shared" si="38"/>
        <v/>
      </c>
      <c r="O161" s="154" t="str">
        <f>IF(U155="","",U155)</f>
        <v/>
      </c>
      <c r="P161" s="368"/>
      <c r="Q161" s="41" t="str">
        <f>IF(W158="","",W158)</f>
        <v/>
      </c>
      <c r="R161" s="154" t="str">
        <f t="shared" si="39"/>
        <v/>
      </c>
      <c r="S161" s="154" t="str">
        <f>IF(U158="","",U158)</f>
        <v/>
      </c>
      <c r="T161" s="368"/>
      <c r="U161" s="403"/>
      <c r="V161" s="379"/>
      <c r="W161" s="379"/>
      <c r="X161" s="380"/>
      <c r="Y161" s="20"/>
      <c r="Z161" s="40" t="str">
        <f t="shared" si="35"/>
        <v/>
      </c>
      <c r="AA161" s="46"/>
      <c r="AB161" s="418"/>
      <c r="AC161" s="71">
        <f>AH160</f>
        <v>0</v>
      </c>
      <c r="AD161" s="57" t="s">
        <v>10</v>
      </c>
      <c r="AE161" s="57">
        <f>AI160</f>
        <v>5</v>
      </c>
      <c r="AF161" s="72" t="s">
        <v>7</v>
      </c>
      <c r="AG161" s="197"/>
      <c r="AH161" s="184"/>
      <c r="AI161" s="185"/>
      <c r="AJ161" s="195"/>
      <c r="AK161" s="196"/>
      <c r="AL161" s="189"/>
      <c r="AM161" s="185"/>
      <c r="AN161" s="185"/>
      <c r="AO161" s="189"/>
      <c r="AP161" s="166"/>
      <c r="AQ161" s="166"/>
      <c r="AR161" s="104"/>
      <c r="AS161" s="117"/>
      <c r="AT161" s="117"/>
      <c r="AU161" s="106"/>
      <c r="AV161" s="106"/>
      <c r="AW161" s="106"/>
      <c r="AX161" s="117"/>
      <c r="AY161" s="117"/>
      <c r="AZ161" s="117"/>
      <c r="BA161" s="117"/>
      <c r="BB161" s="107"/>
      <c r="BC161" s="107"/>
      <c r="BD161" s="107"/>
      <c r="BE161" s="107"/>
      <c r="BZ161" s="104"/>
      <c r="CA161" s="104"/>
      <c r="CB161" s="104"/>
      <c r="CC161" s="104"/>
      <c r="CD161" s="104"/>
    </row>
    <row r="162" spans="1:82" s="105" customFormat="1" ht="10.95" customHeight="1" x14ac:dyDescent="0.2">
      <c r="C162" s="83" t="s">
        <v>121</v>
      </c>
      <c r="D162" s="82" t="s">
        <v>69</v>
      </c>
      <c r="E162" s="45">
        <f>IF(AA147="","",AA147)</f>
        <v>16</v>
      </c>
      <c r="F162" s="43" t="str">
        <f t="shared" si="36"/>
        <v>-</v>
      </c>
      <c r="G162" s="153">
        <f>IF(Y147="","",Y147)</f>
        <v>14</v>
      </c>
      <c r="H162" s="478" t="str">
        <f>IF(AB147="","",IF(AB147="○","×",IF(AB147="×","○")))</f>
        <v>○</v>
      </c>
      <c r="I162" s="44">
        <f>IF(AA150="","",AA150)</f>
        <v>10</v>
      </c>
      <c r="J162" s="43" t="str">
        <f t="shared" si="37"/>
        <v>-</v>
      </c>
      <c r="K162" s="153">
        <f>IF(Y150="","",Y150)</f>
        <v>15</v>
      </c>
      <c r="L162" s="409" t="str">
        <f>IF(AB150="","",IF(AB150="○","×",IF(AB150="×","○")))</f>
        <v>×</v>
      </c>
      <c r="M162" s="153">
        <f>IF(AA153="","",AA153)</f>
        <v>15</v>
      </c>
      <c r="N162" s="43" t="str">
        <f t="shared" si="38"/>
        <v>-</v>
      </c>
      <c r="O162" s="153">
        <f>IF(Y153="","",Y153)</f>
        <v>6</v>
      </c>
      <c r="P162" s="409" t="str">
        <f>IF(AB153="","",IF(AB153="○","×",IF(AB153="×","○")))</f>
        <v>○</v>
      </c>
      <c r="Q162" s="44">
        <f>IF(AA156="","",AA156)</f>
        <v>9</v>
      </c>
      <c r="R162" s="43" t="str">
        <f t="shared" si="39"/>
        <v>-</v>
      </c>
      <c r="S162" s="153">
        <f>IF(Y156="","",Y156)</f>
        <v>15</v>
      </c>
      <c r="T162" s="409" t="str">
        <f>IF(AB156="","",IF(AB156="○","×",IF(AB156="×","○")))</f>
        <v>×</v>
      </c>
      <c r="U162" s="44">
        <f>IF(AA159="","",AA159)</f>
        <v>15</v>
      </c>
      <c r="V162" s="43" t="str">
        <f>IF(U162="","","-")</f>
        <v>-</v>
      </c>
      <c r="W162" s="153">
        <f>IF(Y159="","",Y159)</f>
        <v>10</v>
      </c>
      <c r="X162" s="409" t="str">
        <f>IF(AB159="","",IF(AB159="○","×",IF(AB159="×","○")))</f>
        <v>○</v>
      </c>
      <c r="Y162" s="400"/>
      <c r="Z162" s="401"/>
      <c r="AA162" s="401"/>
      <c r="AB162" s="401"/>
      <c r="AC162" s="502">
        <f>RANK(AP163,AP148:AP163)</f>
        <v>4</v>
      </c>
      <c r="AD162" s="503"/>
      <c r="AE162" s="503"/>
      <c r="AF162" s="504"/>
      <c r="AG162" s="198"/>
      <c r="AH162" s="170"/>
      <c r="AI162" s="171"/>
      <c r="AJ162" s="190"/>
      <c r="AK162" s="191"/>
      <c r="AL162" s="175"/>
      <c r="AM162" s="171"/>
      <c r="AN162" s="171"/>
      <c r="AO162" s="175"/>
      <c r="AP162" s="166"/>
      <c r="AQ162" s="166"/>
      <c r="AR162" s="104"/>
      <c r="AS162" s="117"/>
      <c r="AT162" s="117"/>
      <c r="AU162" s="109"/>
      <c r="AV162" s="109"/>
      <c r="AW162" s="109"/>
      <c r="AX162" s="109"/>
      <c r="AY162" s="109"/>
      <c r="AZ162" s="109"/>
      <c r="BA162" s="109"/>
      <c r="BB162" s="109"/>
      <c r="BC162" s="109"/>
      <c r="BZ162" s="104"/>
      <c r="CA162" s="104"/>
      <c r="CB162" s="104"/>
      <c r="CC162" s="104"/>
      <c r="CD162" s="104"/>
    </row>
    <row r="163" spans="1:82" s="105" customFormat="1" ht="10.95" customHeight="1" x14ac:dyDescent="0.15">
      <c r="C163" s="83" t="s">
        <v>122</v>
      </c>
      <c r="D163" s="82" t="s">
        <v>69</v>
      </c>
      <c r="E163" s="42">
        <f>IF(AA148="","",AA148)</f>
        <v>15</v>
      </c>
      <c r="F163" s="40" t="str">
        <f t="shared" si="36"/>
        <v>-</v>
      </c>
      <c r="G163" s="154">
        <f>IF(Y148="","",Y148)</f>
        <v>8</v>
      </c>
      <c r="H163" s="479" t="str">
        <f>IF(J151="","",J151)</f>
        <v/>
      </c>
      <c r="I163" s="41">
        <f>IF(AA151="","",AA151)</f>
        <v>15</v>
      </c>
      <c r="J163" s="40" t="str">
        <f t="shared" si="37"/>
        <v>-</v>
      </c>
      <c r="K163" s="154">
        <f>IF(Y151="","",Y151)</f>
        <v>17</v>
      </c>
      <c r="L163" s="410" t="str">
        <f>IF(N157="","",N157)</f>
        <v>-</v>
      </c>
      <c r="M163" s="154">
        <f>IF(AA154="","",AA154)</f>
        <v>15</v>
      </c>
      <c r="N163" s="40" t="str">
        <f t="shared" si="38"/>
        <v>-</v>
      </c>
      <c r="O163" s="154">
        <f>IF(Y154="","",Y154)</f>
        <v>13</v>
      </c>
      <c r="P163" s="410" t="str">
        <f>IF(R157="","",R157)</f>
        <v/>
      </c>
      <c r="Q163" s="41">
        <f>IF(AA157="","",AA157)</f>
        <v>8</v>
      </c>
      <c r="R163" s="40" t="str">
        <f t="shared" si="39"/>
        <v>-</v>
      </c>
      <c r="S163" s="154">
        <f>IF(Y157="","",Y157)</f>
        <v>15</v>
      </c>
      <c r="T163" s="410" t="str">
        <f>IF(V157="","",V157)</f>
        <v>-</v>
      </c>
      <c r="U163" s="41">
        <f>IF(AA160="","",AA160)</f>
        <v>21</v>
      </c>
      <c r="V163" s="40" t="str">
        <f>IF(U163="","","-")</f>
        <v>-</v>
      </c>
      <c r="W163" s="154">
        <f>IF(Y160="","",Y160)</f>
        <v>19</v>
      </c>
      <c r="X163" s="410" t="str">
        <f>IF(Z157="","",Z157)</f>
        <v>-</v>
      </c>
      <c r="Y163" s="403"/>
      <c r="Z163" s="379"/>
      <c r="AA163" s="379"/>
      <c r="AB163" s="379"/>
      <c r="AC163" s="422"/>
      <c r="AD163" s="423"/>
      <c r="AE163" s="423"/>
      <c r="AF163" s="424"/>
      <c r="AG163" s="198"/>
      <c r="AH163" s="170">
        <f>COUNTIF(E162:AB164,"○")</f>
        <v>3</v>
      </c>
      <c r="AI163" s="171">
        <f>COUNTIF(E162:AB164,"×")</f>
        <v>2</v>
      </c>
      <c r="AJ163" s="190">
        <f>(IF((E162&gt;G162),1,0))+(IF((E163&gt;G163),1,0))+(IF((E164&gt;G164),1,0))+(IF((I162&gt;K162),1,0))+(IF((I163&gt;K163),1,0))+(IF((I164&gt;K164),1,0))+(IF((M162&gt;O162),1,0))+(IF((M163&gt;O163),1,0))+(IF((M164&gt;O164),1,0))+(IF((Q162&gt;S162),1,0))+(IF((Q163&gt;S163),1,0))+(IF((Q164&gt;S164),1,0))+(IF((U162&gt;W162),1,0))+(IF((U163&gt;W163),1,0))+(IF((U164&gt;W164),1,0))+(IF((Y162&gt;AA162),1,0))+(IF((Y163&gt;AA163),1,0))+(IF((Y164&gt;AA164),1,0))</f>
        <v>6</v>
      </c>
      <c r="AK163" s="191">
        <f>(IF((E162&lt;G162),1,0))+(IF((E163&lt;G163),1,0))+(IF((E164&lt;G164),1,0))+(IF((I162&lt;K162),1,0))+(IF((I163&lt;K163),1,0))+(IF((I164&lt;K164),1,0))+(IF((M162&lt;O162),1,0))+(IF((M163&lt;O163),1,0))+(IF((M164&lt;O164),1,0))+(IF((Q162&lt;S162),1,0))+(IF((Q163&lt;S163),1,0))+(IF((Q164&lt;S164),1,0))+(IF((U162&lt;W162),1,0))+(IF((U163&lt;W163),1,0))+(IF((U164&lt;W164),1,0))+(IF((Y162&lt;AA162),1,0))+(IF((Y163&lt;AA163),1,0))+(IF((Y164&lt;AA164),1,0))</f>
        <v>4</v>
      </c>
      <c r="AL163" s="192">
        <f>AJ163-AK163</f>
        <v>2</v>
      </c>
      <c r="AM163" s="171">
        <f>SUM(E162:E164,I162:I164,M162:M164,Q162:Q164,U162:U164,Y162:Y164)</f>
        <v>139</v>
      </c>
      <c r="AN163" s="171">
        <f>SUM(G162:G164,K162:K164,O162:O164,S162:S164,W162:W164,AA162:AA164)</f>
        <v>132</v>
      </c>
      <c r="AO163" s="175">
        <f>AM163-AN163</f>
        <v>7</v>
      </c>
      <c r="AP163" s="425">
        <f>(AH163-AI163)*1000+(AL163)*100+AO163</f>
        <v>1207</v>
      </c>
      <c r="AQ163" s="426"/>
      <c r="AR163" s="104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Z163" s="104"/>
      <c r="CA163" s="104"/>
      <c r="CB163" s="104"/>
      <c r="CC163" s="104"/>
      <c r="CD163" s="104"/>
    </row>
    <row r="164" spans="1:82" s="105" customFormat="1" ht="10.95" customHeight="1" thickBot="1" x14ac:dyDescent="0.25">
      <c r="C164" s="80"/>
      <c r="D164" s="79"/>
      <c r="E164" s="39" t="str">
        <f>IF(AA149="","",AA149)</f>
        <v/>
      </c>
      <c r="F164" s="37" t="str">
        <f t="shared" si="36"/>
        <v/>
      </c>
      <c r="G164" s="155" t="str">
        <f>IF(Y149="","",Y149)</f>
        <v/>
      </c>
      <c r="H164" s="480" t="str">
        <f>IF(J152="","",J152)</f>
        <v/>
      </c>
      <c r="I164" s="38" t="str">
        <f>IF(AA152="","",AA152)</f>
        <v/>
      </c>
      <c r="J164" s="37" t="str">
        <f t="shared" si="37"/>
        <v/>
      </c>
      <c r="K164" s="155" t="str">
        <f>IF(Y152="","",Y152)</f>
        <v/>
      </c>
      <c r="L164" s="427" t="str">
        <f>IF(N158="","",N158)</f>
        <v/>
      </c>
      <c r="M164" s="155" t="str">
        <f>IF(AA155="","",AA155)</f>
        <v/>
      </c>
      <c r="N164" s="37" t="str">
        <f t="shared" si="38"/>
        <v/>
      </c>
      <c r="O164" s="155" t="str">
        <f>IF(Y155="","",Y155)</f>
        <v/>
      </c>
      <c r="P164" s="427" t="str">
        <f>IF(R158="","",R158)</f>
        <v/>
      </c>
      <c r="Q164" s="38" t="str">
        <f>IF(AA158="","",AA158)</f>
        <v/>
      </c>
      <c r="R164" s="37" t="str">
        <f t="shared" si="39"/>
        <v/>
      </c>
      <c r="S164" s="155" t="str">
        <f>IF(Y158="","",Y158)</f>
        <v/>
      </c>
      <c r="T164" s="427" t="str">
        <f>IF(V158="","",V158)</f>
        <v/>
      </c>
      <c r="U164" s="38" t="str">
        <f>IF(AA161="","",AA161)</f>
        <v/>
      </c>
      <c r="V164" s="37" t="str">
        <f>IF(U164="","","-")</f>
        <v/>
      </c>
      <c r="W164" s="155" t="str">
        <f>IF(Y161="","",Y161)</f>
        <v/>
      </c>
      <c r="X164" s="427" t="str">
        <f>IF(Z158="","",Z158)</f>
        <v/>
      </c>
      <c r="Y164" s="430"/>
      <c r="Z164" s="431"/>
      <c r="AA164" s="431"/>
      <c r="AB164" s="431"/>
      <c r="AC164" s="73">
        <f>AH163</f>
        <v>3</v>
      </c>
      <c r="AD164" s="74" t="s">
        <v>10</v>
      </c>
      <c r="AE164" s="74">
        <f>AI163</f>
        <v>2</v>
      </c>
      <c r="AF164" s="75" t="s">
        <v>7</v>
      </c>
      <c r="AG164" s="198"/>
      <c r="AH164" s="184"/>
      <c r="AI164" s="185"/>
      <c r="AJ164" s="195"/>
      <c r="AK164" s="196"/>
      <c r="AL164" s="189"/>
      <c r="AM164" s="185"/>
      <c r="AN164" s="185"/>
      <c r="AO164" s="189"/>
      <c r="AP164" s="166"/>
      <c r="AQ164" s="166"/>
      <c r="AR164" s="104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Z164" s="104"/>
      <c r="CA164" s="104"/>
      <c r="CB164" s="104"/>
      <c r="CC164" s="104"/>
      <c r="CD164" s="104"/>
    </row>
    <row r="165" spans="1:82" s="105" customFormat="1" ht="10.95" customHeight="1" x14ac:dyDescent="0.2">
      <c r="C165" s="250"/>
      <c r="D165" s="151"/>
      <c r="E165" s="93"/>
      <c r="F165" s="92"/>
      <c r="G165" s="93"/>
      <c r="H165" s="93"/>
      <c r="I165" s="93"/>
      <c r="J165" s="92"/>
      <c r="K165" s="93"/>
      <c r="L165" s="93"/>
      <c r="M165" s="93"/>
      <c r="N165" s="92"/>
      <c r="O165" s="93"/>
      <c r="P165" s="93"/>
      <c r="Q165" s="93"/>
      <c r="R165" s="92"/>
      <c r="S165" s="93"/>
      <c r="T165" s="93"/>
      <c r="U165" s="93"/>
      <c r="V165" s="92"/>
      <c r="W165" s="93"/>
      <c r="X165" s="93"/>
      <c r="Y165" s="93"/>
      <c r="Z165" s="92"/>
      <c r="AA165" s="93"/>
      <c r="AB165" s="93"/>
      <c r="AC165" s="93"/>
      <c r="AD165" s="93"/>
      <c r="AE165" s="93"/>
      <c r="AF165" s="93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Z165" s="104"/>
      <c r="CA165" s="104"/>
      <c r="CB165" s="104"/>
      <c r="CC165" s="104"/>
      <c r="CD165" s="104"/>
    </row>
    <row r="166" spans="1:82" s="105" customFormat="1" ht="10.95" customHeight="1" thickBot="1" x14ac:dyDescent="0.25">
      <c r="A166" s="134"/>
      <c r="B166" s="134"/>
      <c r="C166" s="350"/>
      <c r="D166" s="351"/>
      <c r="E166" s="352"/>
      <c r="F166" s="353"/>
      <c r="G166" s="352"/>
      <c r="H166" s="352"/>
      <c r="I166" s="352"/>
      <c r="J166" s="353"/>
      <c r="K166" s="352"/>
      <c r="L166" s="352"/>
      <c r="M166" s="352"/>
      <c r="N166" s="353"/>
      <c r="O166" s="352"/>
      <c r="P166" s="352"/>
      <c r="Q166" s="352"/>
      <c r="R166" s="353"/>
      <c r="S166" s="352"/>
      <c r="T166" s="352"/>
      <c r="U166" s="352"/>
      <c r="V166" s="353"/>
      <c r="W166" s="352"/>
      <c r="X166" s="352"/>
      <c r="Y166" s="352"/>
      <c r="Z166" s="353"/>
      <c r="AA166" s="352"/>
      <c r="AB166" s="352"/>
      <c r="AC166" s="352"/>
      <c r="AD166" s="352"/>
      <c r="AE166" s="352"/>
      <c r="AF166" s="352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Z166" s="104"/>
      <c r="CA166" s="104"/>
      <c r="CB166" s="104"/>
      <c r="CC166" s="104"/>
      <c r="CD166" s="104"/>
    </row>
    <row r="167" spans="1:82" ht="10.95" customHeight="1" x14ac:dyDescent="0.2">
      <c r="B167" s="105"/>
      <c r="C167" s="111"/>
      <c r="D167" s="115"/>
      <c r="E167" s="115"/>
      <c r="F167" s="115"/>
      <c r="G167" s="115"/>
      <c r="H167" s="115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3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</row>
    <row r="168" spans="1:82" ht="30" x14ac:dyDescent="0.2">
      <c r="B168" s="105"/>
      <c r="C168" s="453" t="s">
        <v>125</v>
      </c>
      <c r="D168" s="453"/>
      <c r="E168" s="453"/>
      <c r="F168" s="453"/>
      <c r="G168" s="453"/>
      <c r="H168" s="453"/>
      <c r="I168" s="453"/>
      <c r="J168" s="453"/>
      <c r="K168" s="453"/>
      <c r="L168" s="453"/>
      <c r="M168" s="453"/>
      <c r="N168" s="453"/>
      <c r="O168" s="453"/>
      <c r="P168" s="453"/>
      <c r="Q168" s="109"/>
      <c r="R168" s="109"/>
      <c r="S168" s="109"/>
      <c r="T168" s="109"/>
      <c r="U168" s="116" t="s">
        <v>48</v>
      </c>
      <c r="V168" s="109"/>
      <c r="W168" s="109"/>
      <c r="X168" s="109"/>
      <c r="Y168" s="105"/>
      <c r="Z168" s="105"/>
      <c r="AA168" s="105"/>
      <c r="AB168" s="105"/>
      <c r="AC168" s="105"/>
      <c r="AD168" s="105"/>
      <c r="AE168" s="105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7"/>
      <c r="BG168" s="107"/>
    </row>
    <row r="169" spans="1:82" ht="5.0999999999999996" customHeight="1" x14ac:dyDescent="0.2">
      <c r="C169" s="111"/>
      <c r="D169" s="115"/>
      <c r="E169" s="115"/>
      <c r="F169" s="115"/>
      <c r="G169" s="115"/>
      <c r="H169" s="115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3"/>
      <c r="T169" s="113"/>
      <c r="U169" s="113"/>
      <c r="V169" s="113"/>
      <c r="W169" s="113"/>
      <c r="X169" s="112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BF169" s="107"/>
      <c r="BG169" s="107"/>
    </row>
    <row r="170" spans="1:82" ht="5.0999999999999996" customHeight="1" thickBot="1" x14ac:dyDescent="0.25">
      <c r="C170" s="111"/>
      <c r="D170" s="115"/>
      <c r="E170" s="115"/>
      <c r="F170" s="115"/>
      <c r="G170" s="115"/>
      <c r="H170" s="115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3"/>
      <c r="T170" s="113"/>
      <c r="U170" s="113"/>
      <c r="V170" s="113"/>
      <c r="W170" s="113"/>
      <c r="X170" s="112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BF170" s="107"/>
      <c r="BG170" s="107"/>
    </row>
    <row r="171" spans="1:82" ht="10.95" customHeight="1" x14ac:dyDescent="0.15">
      <c r="A171" s="110"/>
      <c r="B171" s="110"/>
      <c r="C171" s="487" t="s">
        <v>75</v>
      </c>
      <c r="D171" s="488"/>
      <c r="E171" s="394" t="str">
        <f>C173</f>
        <v>内田琴羽</v>
      </c>
      <c r="F171" s="395"/>
      <c r="G171" s="395"/>
      <c r="H171" s="396"/>
      <c r="I171" s="397" t="str">
        <f>C176</f>
        <v>田邊文子</v>
      </c>
      <c r="J171" s="395"/>
      <c r="K171" s="395"/>
      <c r="L171" s="396"/>
      <c r="M171" s="397" t="str">
        <f>C179</f>
        <v>猪川ももか</v>
      </c>
      <c r="N171" s="395"/>
      <c r="O171" s="395"/>
      <c r="P171" s="396"/>
      <c r="Q171" s="397" t="str">
        <f>C182</f>
        <v>石水玲珈</v>
      </c>
      <c r="R171" s="395"/>
      <c r="S171" s="395"/>
      <c r="T171" s="396"/>
      <c r="U171" s="397" t="str">
        <f>C185</f>
        <v>阿部一惠</v>
      </c>
      <c r="V171" s="395"/>
      <c r="W171" s="395"/>
      <c r="X171" s="396"/>
      <c r="Y171" s="493" t="s">
        <v>1</v>
      </c>
      <c r="Z171" s="494"/>
      <c r="AA171" s="494"/>
      <c r="AB171" s="495"/>
      <c r="AC171" s="89"/>
      <c r="AD171" s="505" t="s">
        <v>3</v>
      </c>
      <c r="AE171" s="506"/>
      <c r="AF171" s="496" t="s">
        <v>4</v>
      </c>
      <c r="AG171" s="498"/>
      <c r="AH171" s="497"/>
      <c r="AI171" s="499" t="s">
        <v>5</v>
      </c>
      <c r="AJ171" s="500"/>
      <c r="AK171" s="501"/>
      <c r="AL171" s="163"/>
      <c r="AM171" s="163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</row>
    <row r="172" spans="1:82" ht="10.95" customHeight="1" thickBot="1" x14ac:dyDescent="0.2">
      <c r="A172" s="110"/>
      <c r="B172" s="110"/>
      <c r="C172" s="489"/>
      <c r="D172" s="490"/>
      <c r="E172" s="399" t="str">
        <f>C174</f>
        <v>鎌田晴</v>
      </c>
      <c r="F172" s="372"/>
      <c r="G172" s="372"/>
      <c r="H172" s="373"/>
      <c r="I172" s="371" t="str">
        <f>C177</f>
        <v>丹昌子</v>
      </c>
      <c r="J172" s="372"/>
      <c r="K172" s="372"/>
      <c r="L172" s="373"/>
      <c r="M172" s="371" t="str">
        <f>C180</f>
        <v>續木友葵</v>
      </c>
      <c r="N172" s="372"/>
      <c r="O172" s="372"/>
      <c r="P172" s="373"/>
      <c r="Q172" s="371" t="str">
        <f>C183</f>
        <v>滝本美玲</v>
      </c>
      <c r="R172" s="372"/>
      <c r="S172" s="372"/>
      <c r="T172" s="373"/>
      <c r="U172" s="371" t="str">
        <f>C186</f>
        <v>合田直子</v>
      </c>
      <c r="V172" s="372"/>
      <c r="W172" s="372"/>
      <c r="X172" s="373"/>
      <c r="Y172" s="466" t="s">
        <v>2</v>
      </c>
      <c r="Z172" s="467"/>
      <c r="AA172" s="467"/>
      <c r="AB172" s="468"/>
      <c r="AC172" s="89"/>
      <c r="AD172" s="167" t="s">
        <v>6</v>
      </c>
      <c r="AE172" s="168" t="s">
        <v>7</v>
      </c>
      <c r="AF172" s="167" t="s">
        <v>21</v>
      </c>
      <c r="AG172" s="168" t="s">
        <v>8</v>
      </c>
      <c r="AH172" s="169" t="s">
        <v>9</v>
      </c>
      <c r="AI172" s="168" t="s">
        <v>21</v>
      </c>
      <c r="AJ172" s="168" t="s">
        <v>8</v>
      </c>
      <c r="AK172" s="169" t="s">
        <v>9</v>
      </c>
      <c r="AL172" s="163"/>
      <c r="AM172" s="163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</row>
    <row r="173" spans="1:82" ht="10.95" customHeight="1" x14ac:dyDescent="0.15">
      <c r="A173" s="108"/>
      <c r="B173" s="108"/>
      <c r="C173" s="244" t="s">
        <v>126</v>
      </c>
      <c r="D173" s="245" t="s">
        <v>91</v>
      </c>
      <c r="E173" s="375"/>
      <c r="F173" s="376"/>
      <c r="G173" s="376"/>
      <c r="H173" s="377"/>
      <c r="I173" s="99">
        <v>18</v>
      </c>
      <c r="J173" s="40" t="str">
        <f>IF(I173="","","-")</f>
        <v>-</v>
      </c>
      <c r="K173" s="96">
        <v>21</v>
      </c>
      <c r="L173" s="366" t="str">
        <f>IF(I173&lt;&gt;"",IF(I173&gt;K173,IF(I174&gt;K174,"○",IF(I175&gt;K175,"○","×")),IF(I174&gt;K174,IF(I175&gt;K175,"○","×"),"×")),"")</f>
        <v>×</v>
      </c>
      <c r="M173" s="99">
        <v>8</v>
      </c>
      <c r="N173" s="54" t="str">
        <f t="shared" ref="N173:N178" si="40">IF(M173="","","-")</f>
        <v>-</v>
      </c>
      <c r="O173" s="95">
        <v>21</v>
      </c>
      <c r="P173" s="366" t="str">
        <f>IF(M173&lt;&gt;"",IF(M173&gt;O173,IF(M174&gt;O174,"○",IF(M175&gt;O175,"○","×")),IF(M174&gt;O174,IF(M175&gt;O175,"○","×"),"×")),"")</f>
        <v>×</v>
      </c>
      <c r="Q173" s="99">
        <v>15</v>
      </c>
      <c r="R173" s="54" t="str">
        <f t="shared" ref="R173:R181" si="41">IF(Q173="","","-")</f>
        <v>-</v>
      </c>
      <c r="S173" s="95">
        <v>21</v>
      </c>
      <c r="T173" s="366" t="str">
        <f>IF(Q173&lt;&gt;"",IF(Q173&gt;S173,IF(Q174&gt;S174,"○",IF(Q175&gt;S175,"○","×")),IF(Q174&gt;S174,IF(Q175&gt;S175,"○","×"),"×")),"")</f>
        <v>○</v>
      </c>
      <c r="U173" s="99">
        <v>17</v>
      </c>
      <c r="V173" s="54" t="str">
        <f t="shared" ref="V173:V184" si="42">IF(U173="","","-")</f>
        <v>-</v>
      </c>
      <c r="W173" s="95">
        <v>21</v>
      </c>
      <c r="X173" s="369" t="str">
        <f>IF(U173&lt;&gt;"",IF(U173&gt;W173,IF(U174&gt;W174,"○",IF(U175&gt;W175,"○","×")),IF(U174&gt;W174,IF(U175&gt;W175,"○","×"),"×")),"")</f>
        <v>×</v>
      </c>
      <c r="Y173" s="419">
        <f>RANK(AL174,AL173:AL186)</f>
        <v>4</v>
      </c>
      <c r="Z173" s="420"/>
      <c r="AA173" s="420"/>
      <c r="AB173" s="421"/>
      <c r="AC173" s="89"/>
      <c r="AD173" s="170"/>
      <c r="AE173" s="171"/>
      <c r="AF173" s="190"/>
      <c r="AG173" s="191"/>
      <c r="AH173" s="175"/>
      <c r="AI173" s="171"/>
      <c r="AJ173" s="171"/>
      <c r="AK173" s="175"/>
      <c r="AL173" s="164"/>
      <c r="AM173" s="16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</row>
    <row r="174" spans="1:82" ht="10.95" customHeight="1" x14ac:dyDescent="0.15">
      <c r="A174" s="108"/>
      <c r="B174" s="108"/>
      <c r="C174" s="83" t="s">
        <v>127</v>
      </c>
      <c r="D174" s="82" t="s">
        <v>91</v>
      </c>
      <c r="E174" s="378"/>
      <c r="F174" s="379"/>
      <c r="G174" s="379"/>
      <c r="H174" s="380"/>
      <c r="I174" s="99">
        <v>16</v>
      </c>
      <c r="J174" s="40" t="str">
        <f>IF(I174="","","-")</f>
        <v>-</v>
      </c>
      <c r="K174" s="102">
        <v>21</v>
      </c>
      <c r="L174" s="367"/>
      <c r="M174" s="99">
        <v>12</v>
      </c>
      <c r="N174" s="40" t="str">
        <f t="shared" si="40"/>
        <v>-</v>
      </c>
      <c r="O174" s="96">
        <v>21</v>
      </c>
      <c r="P174" s="367"/>
      <c r="Q174" s="99">
        <v>22</v>
      </c>
      <c r="R174" s="40" t="str">
        <f t="shared" si="41"/>
        <v>-</v>
      </c>
      <c r="S174" s="96">
        <v>20</v>
      </c>
      <c r="T174" s="367"/>
      <c r="U174" s="99">
        <v>8</v>
      </c>
      <c r="V174" s="40" t="str">
        <f t="shared" si="42"/>
        <v>-</v>
      </c>
      <c r="W174" s="96">
        <v>21</v>
      </c>
      <c r="X174" s="370"/>
      <c r="Y174" s="422"/>
      <c r="Z174" s="423"/>
      <c r="AA174" s="423"/>
      <c r="AB174" s="424"/>
      <c r="AC174" s="89"/>
      <c r="AD174" s="170">
        <f>COUNTIF(E173:X175,"○")</f>
        <v>1</v>
      </c>
      <c r="AE174" s="171">
        <f>COUNTIF(E173:X175,"×")</f>
        <v>3</v>
      </c>
      <c r="AF174" s="190">
        <f>(IF((E173&gt;G173),1,0))+(IF((E174&gt;G174),1,0))+(IF((E175&gt;G175),1,0))+(IF((I173&gt;K173),1,0))+(IF((I174&gt;K174),1,0))+(IF((I175&gt;K175),1,0))+(IF((M173&gt;O173),1,0))+(IF((M174&gt;O174),1,0))+(IF((M175&gt;O175),1,0))+(IF((Q173&gt;S173),1,0))+(IF((Q174&gt;S174),1,0))+(IF((Q175&gt;S175),1,0))+(IF((U173&gt;W173),1,0))+(IF((U174&gt;W174),1,0))+(IF((U175&gt;W175),1,0))</f>
        <v>2</v>
      </c>
      <c r="AG174" s="191">
        <f>(IF((E173&lt;G173),1,0))+(IF((E174&lt;G174),1,0))+(IF((E175&lt;G175),1,0))+(IF((I173&lt;K173),1,0))+(IF((I174&lt;K174),1,0))+(IF((I175&lt;K175),1,0))+(IF((M173&lt;O173),1,0))+(IF((M174&lt;O174),1,0))+(IF((M175&lt;O175),1,0))+(IF((Q173&lt;S173),1,0))+(IF((Q174&lt;S174),1,0))+(IF((Q175&lt;S175),1,0))+(IF((U173&lt;W173),1,0))+(IF((U174&lt;W174),1,0))+(IF((U175&lt;W175),1,0))</f>
        <v>7</v>
      </c>
      <c r="AH174" s="192">
        <f>AF174-AG174</f>
        <v>-5</v>
      </c>
      <c r="AI174" s="171">
        <f>SUM(E173:E175,I173:I175,M173:M175,Q173:Q175,U173:U175)</f>
        <v>137</v>
      </c>
      <c r="AJ174" s="171">
        <f>SUM(G173:G175,K173:K175,O173:O175,S173:S175,W173:W175)</f>
        <v>186</v>
      </c>
      <c r="AK174" s="175">
        <f>AI174-AJ174</f>
        <v>-49</v>
      </c>
      <c r="AL174" s="425">
        <f>(AD174-AE174)*1000+(AH174)*100+AK174</f>
        <v>-2549</v>
      </c>
      <c r="AM174" s="426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</row>
    <row r="175" spans="1:82" ht="10.95" customHeight="1" thickBot="1" x14ac:dyDescent="0.2">
      <c r="A175" s="107"/>
      <c r="B175" s="107"/>
      <c r="C175" s="241"/>
      <c r="D175" s="239"/>
      <c r="E175" s="381"/>
      <c r="F175" s="382"/>
      <c r="G175" s="382"/>
      <c r="H175" s="383"/>
      <c r="I175" s="101"/>
      <c r="J175" s="40" t="str">
        <f>IF(I175="","","-")</f>
        <v/>
      </c>
      <c r="K175" s="98"/>
      <c r="L175" s="368"/>
      <c r="M175" s="101"/>
      <c r="N175" s="49" t="str">
        <f t="shared" si="40"/>
        <v/>
      </c>
      <c r="O175" s="98"/>
      <c r="P175" s="367"/>
      <c r="Q175" s="99">
        <v>21</v>
      </c>
      <c r="R175" s="40" t="str">
        <f t="shared" si="41"/>
        <v>-</v>
      </c>
      <c r="S175" s="96">
        <v>19</v>
      </c>
      <c r="T175" s="367"/>
      <c r="U175" s="99"/>
      <c r="V175" s="40" t="str">
        <f t="shared" si="42"/>
        <v/>
      </c>
      <c r="W175" s="96"/>
      <c r="X175" s="370"/>
      <c r="Y175" s="71">
        <f>AD174</f>
        <v>1</v>
      </c>
      <c r="Z175" s="57" t="s">
        <v>10</v>
      </c>
      <c r="AA175" s="57">
        <f>AE174</f>
        <v>3</v>
      </c>
      <c r="AB175" s="72" t="s">
        <v>7</v>
      </c>
      <c r="AC175" s="89"/>
      <c r="AD175" s="170"/>
      <c r="AE175" s="171"/>
      <c r="AF175" s="190"/>
      <c r="AG175" s="191"/>
      <c r="AH175" s="175"/>
      <c r="AI175" s="171"/>
      <c r="AJ175" s="171"/>
      <c r="AK175" s="175"/>
      <c r="AL175" s="165"/>
      <c r="AM175" s="158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</row>
    <row r="176" spans="1:82" ht="10.95" customHeight="1" x14ac:dyDescent="0.15">
      <c r="A176" s="108"/>
      <c r="B176" s="108"/>
      <c r="C176" s="85" t="s">
        <v>128</v>
      </c>
      <c r="D176" s="242" t="s">
        <v>130</v>
      </c>
      <c r="E176" s="42">
        <f>IF(K173="","",K173)</f>
        <v>21</v>
      </c>
      <c r="F176" s="40" t="str">
        <f t="shared" ref="F176:F187" si="43">IF(E176="","","-")</f>
        <v>-</v>
      </c>
      <c r="G176" s="154">
        <f>IF(I173="","",I173)</f>
        <v>18</v>
      </c>
      <c r="H176" s="409" t="str">
        <f>IF(L173="","",IF(L173="○","×",IF(L173="×","○")))</f>
        <v>○</v>
      </c>
      <c r="I176" s="400"/>
      <c r="J176" s="401"/>
      <c r="K176" s="401"/>
      <c r="L176" s="402"/>
      <c r="M176" s="99">
        <v>22</v>
      </c>
      <c r="N176" s="40" t="str">
        <f t="shared" si="40"/>
        <v>-</v>
      </c>
      <c r="O176" s="96">
        <v>20</v>
      </c>
      <c r="P176" s="416" t="str">
        <f>IF(M176&lt;&gt;"",IF(M176&gt;O176,IF(M177&gt;O177,"○",IF(M178&gt;O178,"○","×")),IF(M177&gt;O177,IF(M178&gt;O178,"○","×"),"×")),"")</f>
        <v>×</v>
      </c>
      <c r="Q176" s="100">
        <v>21</v>
      </c>
      <c r="R176" s="43" t="str">
        <f t="shared" si="41"/>
        <v>-</v>
      </c>
      <c r="S176" s="97">
        <v>8</v>
      </c>
      <c r="T176" s="416" t="str">
        <f>IF(Q176&lt;&gt;"",IF(Q176&gt;S176,IF(Q177&gt;S177,"○",IF(Q178&gt;S178,"○","×")),IF(Q177&gt;S177,IF(Q178&gt;S178,"○","×"),"×")),"")</f>
        <v>○</v>
      </c>
      <c r="U176" s="100">
        <v>18</v>
      </c>
      <c r="V176" s="43" t="str">
        <f t="shared" si="42"/>
        <v>-</v>
      </c>
      <c r="W176" s="97">
        <v>21</v>
      </c>
      <c r="X176" s="417" t="str">
        <f>IF(U176&lt;&gt;"",IF(U176&gt;W176,IF(U177&gt;W177,"○",IF(U178&gt;W178,"○","×")),IF(U177&gt;W177,IF(U178&gt;W178,"○","×"),"×")),"")</f>
        <v>×</v>
      </c>
      <c r="Y176" s="419">
        <f>RANK(AL177,AL173:AL186)</f>
        <v>3</v>
      </c>
      <c r="Z176" s="420"/>
      <c r="AA176" s="420"/>
      <c r="AB176" s="421"/>
      <c r="AC176" s="89"/>
      <c r="AD176" s="181"/>
      <c r="AE176" s="182"/>
      <c r="AF176" s="193"/>
      <c r="AG176" s="194"/>
      <c r="AH176" s="183"/>
      <c r="AI176" s="182"/>
      <c r="AJ176" s="182"/>
      <c r="AK176" s="183"/>
      <c r="AL176" s="165"/>
      <c r="AM176" s="158"/>
      <c r="AP176" s="124" t="s">
        <v>173</v>
      </c>
      <c r="AQ176" s="124"/>
      <c r="AR176" s="124"/>
      <c r="AS176" s="124"/>
      <c r="AT176" s="112"/>
      <c r="AU176" s="105"/>
      <c r="AV176" s="105"/>
      <c r="AW176" s="105"/>
      <c r="AX176" s="105"/>
      <c r="AY176" s="105"/>
      <c r="AZ176" s="105"/>
      <c r="BA176" s="123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</row>
    <row r="177" spans="1:82" ht="10.95" customHeight="1" x14ac:dyDescent="0.15">
      <c r="A177" s="108"/>
      <c r="B177" s="108"/>
      <c r="C177" s="83" t="s">
        <v>129</v>
      </c>
      <c r="D177" s="82" t="s">
        <v>130</v>
      </c>
      <c r="E177" s="42">
        <f>IF(K174="","",K174)</f>
        <v>21</v>
      </c>
      <c r="F177" s="40" t="str">
        <f t="shared" si="43"/>
        <v>-</v>
      </c>
      <c r="G177" s="154">
        <f>IF(I174="","",I174)</f>
        <v>16</v>
      </c>
      <c r="H177" s="410" t="str">
        <f>IF(J174="","",J174)</f>
        <v>-</v>
      </c>
      <c r="I177" s="403"/>
      <c r="J177" s="379"/>
      <c r="K177" s="379"/>
      <c r="L177" s="380"/>
      <c r="M177" s="99">
        <v>9</v>
      </c>
      <c r="N177" s="40" t="str">
        <f t="shared" si="40"/>
        <v>-</v>
      </c>
      <c r="O177" s="96">
        <v>21</v>
      </c>
      <c r="P177" s="367"/>
      <c r="Q177" s="99">
        <v>21</v>
      </c>
      <c r="R177" s="40" t="str">
        <f t="shared" si="41"/>
        <v>-</v>
      </c>
      <c r="S177" s="96">
        <v>14</v>
      </c>
      <c r="T177" s="367"/>
      <c r="U177" s="99">
        <v>14</v>
      </c>
      <c r="V177" s="40" t="str">
        <f t="shared" si="42"/>
        <v>-</v>
      </c>
      <c r="W177" s="96">
        <v>21</v>
      </c>
      <c r="X177" s="370"/>
      <c r="Y177" s="422"/>
      <c r="Z177" s="423"/>
      <c r="AA177" s="423"/>
      <c r="AB177" s="424"/>
      <c r="AC177" s="89"/>
      <c r="AD177" s="170">
        <f>COUNTIF(E176:X178,"○")</f>
        <v>2</v>
      </c>
      <c r="AE177" s="171">
        <f>COUNTIF(E176:X178,"×")</f>
        <v>2</v>
      </c>
      <c r="AF177" s="190">
        <f>(IF((E176&gt;G176),1,0))+(IF((E177&gt;G177),1,0))+(IF((E178&gt;G178),1,0))+(IF((I176&gt;K176),1,0))+(IF((I177&gt;K177),1,0))+(IF((I178&gt;K178),1,0))+(IF((M176&gt;O176),1,0))+(IF((M177&gt;O177),1,0))+(IF((M178&gt;O178),1,0))+(IF((Q176&gt;S176),1,0))+(IF((Q177&gt;S177),1,0))+(IF((Q178&gt;S178),1,0))+(IF((U176&gt;W176),1,0))+(IF((U177&gt;W177),1,0))+(IF((U178&gt;W178),1,0))</f>
        <v>5</v>
      </c>
      <c r="AG177" s="191">
        <f>(IF((E176&lt;G176),1,0))+(IF((E177&lt;G177),1,0))+(IF((E178&lt;G178),1,0))+(IF((I176&lt;K176),1,0))+(IF((I177&lt;K177),1,0))+(IF((I178&lt;K178),1,0))+(IF((M176&lt;O176),1,0))+(IF((M177&lt;O177),1,0))+(IF((M178&lt;O178),1,0))+(IF((Q176&lt;S176),1,0))+(IF((Q177&lt;S177),1,0))+(IF((Q178&lt;S178),1,0))+(IF((U176&lt;W176),1,0))+(IF((U177&lt;W177),1,0))+(IF((U178&lt;W178),1,0))</f>
        <v>4</v>
      </c>
      <c r="AH177" s="192">
        <f>AF177-AG177</f>
        <v>1</v>
      </c>
      <c r="AI177" s="171">
        <f>SUM(E176:E178,I176:I178,M176:M178,Q176:Q178,U176:U178)</f>
        <v>164</v>
      </c>
      <c r="AJ177" s="171">
        <f>SUM(G176:G178,K176:K178,O176:O178,S176:S178,W176:W178)</f>
        <v>160</v>
      </c>
      <c r="AK177" s="175">
        <f>AI177-AJ177</f>
        <v>4</v>
      </c>
      <c r="AL177" s="425">
        <f>(AD177-AE177)*1000+(AH177)*100+AK177</f>
        <v>104</v>
      </c>
      <c r="AM177" s="426"/>
      <c r="AP177" s="449" t="s">
        <v>254</v>
      </c>
      <c r="AQ177" s="450"/>
      <c r="AR177" s="450"/>
      <c r="AS177" s="450"/>
      <c r="AT177" s="450"/>
      <c r="AU177" s="450"/>
      <c r="AV177" s="451" t="s">
        <v>255</v>
      </c>
      <c r="AW177" s="450"/>
      <c r="AX177" s="450"/>
      <c r="AY177" s="450"/>
      <c r="AZ177" s="450"/>
      <c r="BA177" s="450"/>
      <c r="BB177" s="452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</row>
    <row r="178" spans="1:82" ht="10.95" customHeight="1" thickBot="1" x14ac:dyDescent="0.2">
      <c r="A178" s="107"/>
      <c r="B178" s="107"/>
      <c r="C178" s="241"/>
      <c r="D178" s="239"/>
      <c r="E178" s="51" t="str">
        <f>IF(K175="","",K175)</f>
        <v/>
      </c>
      <c r="F178" s="40" t="str">
        <f t="shared" si="43"/>
        <v/>
      </c>
      <c r="G178" s="50" t="str">
        <f>IF(I175="","",I175)</f>
        <v/>
      </c>
      <c r="H178" s="411" t="str">
        <f>IF(J175="","",J175)</f>
        <v/>
      </c>
      <c r="I178" s="404"/>
      <c r="J178" s="382"/>
      <c r="K178" s="382"/>
      <c r="L178" s="383"/>
      <c r="M178" s="101">
        <v>17</v>
      </c>
      <c r="N178" s="40" t="str">
        <f t="shared" si="40"/>
        <v>-</v>
      </c>
      <c r="O178" s="98">
        <v>21</v>
      </c>
      <c r="P178" s="368"/>
      <c r="Q178" s="101"/>
      <c r="R178" s="49" t="str">
        <f t="shared" si="41"/>
        <v/>
      </c>
      <c r="S178" s="98"/>
      <c r="T178" s="368"/>
      <c r="U178" s="101"/>
      <c r="V178" s="49" t="str">
        <f t="shared" si="42"/>
        <v/>
      </c>
      <c r="W178" s="98"/>
      <c r="X178" s="370"/>
      <c r="Y178" s="71">
        <f>AD177</f>
        <v>2</v>
      </c>
      <c r="Z178" s="57" t="s">
        <v>10</v>
      </c>
      <c r="AA178" s="57">
        <f>AE177</f>
        <v>2</v>
      </c>
      <c r="AB178" s="72" t="s">
        <v>7</v>
      </c>
      <c r="AC178" s="89"/>
      <c r="AD178" s="184"/>
      <c r="AE178" s="185"/>
      <c r="AF178" s="195"/>
      <c r="AG178" s="196"/>
      <c r="AH178" s="189"/>
      <c r="AI178" s="185"/>
      <c r="AJ178" s="185"/>
      <c r="AK178" s="189"/>
      <c r="AL178" s="165"/>
      <c r="AM178" s="158"/>
      <c r="AP178" s="442" t="s">
        <v>258</v>
      </c>
      <c r="AQ178" s="443"/>
      <c r="AR178" s="443"/>
      <c r="AS178" s="443"/>
      <c r="AT178" s="443"/>
      <c r="AU178" s="443"/>
      <c r="AV178" s="444" t="s">
        <v>259</v>
      </c>
      <c r="AW178" s="443"/>
      <c r="AX178" s="443"/>
      <c r="AY178" s="443"/>
      <c r="AZ178" s="443"/>
      <c r="BA178" s="443"/>
      <c r="BB178" s="445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</row>
    <row r="179" spans="1:82" ht="10.95" customHeight="1" x14ac:dyDescent="0.2">
      <c r="A179" s="108"/>
      <c r="B179" s="108"/>
      <c r="C179" s="94" t="s">
        <v>131</v>
      </c>
      <c r="D179" s="247" t="s">
        <v>62</v>
      </c>
      <c r="E179" s="42">
        <f>IF(O173="","",O173)</f>
        <v>21</v>
      </c>
      <c r="F179" s="43" t="str">
        <f t="shared" si="43"/>
        <v>-</v>
      </c>
      <c r="G179" s="154">
        <f>IF(M173="","",M173)</f>
        <v>8</v>
      </c>
      <c r="H179" s="409" t="str">
        <f>IF(P173="","",IF(P173="○","×",IF(P173="×","○")))</f>
        <v>○</v>
      </c>
      <c r="I179" s="41">
        <f>IF(O176="","",O176)</f>
        <v>20</v>
      </c>
      <c r="J179" s="40" t="str">
        <f t="shared" ref="J179:J187" si="44">IF(I179="","","-")</f>
        <v>-</v>
      </c>
      <c r="K179" s="154">
        <f>IF(M176="","",M176)</f>
        <v>22</v>
      </c>
      <c r="L179" s="409" t="str">
        <f>IF(P176="","",IF(P176="○","×",IF(P176="×","○")))</f>
        <v>○</v>
      </c>
      <c r="M179" s="400"/>
      <c r="N179" s="401"/>
      <c r="O179" s="401"/>
      <c r="P179" s="402"/>
      <c r="Q179" s="99">
        <v>21</v>
      </c>
      <c r="R179" s="40" t="str">
        <f t="shared" si="41"/>
        <v>-</v>
      </c>
      <c r="S179" s="96">
        <v>10</v>
      </c>
      <c r="T179" s="367" t="str">
        <f>IF(Q179&lt;&gt;"",IF(Q179&gt;S179,IF(Q180&gt;S180,"○",IF(Q181&gt;S181,"○","×")),IF(Q180&gt;S180,IF(Q181&gt;S181,"○","×"),"×")),"")</f>
        <v>○</v>
      </c>
      <c r="U179" s="99">
        <v>16</v>
      </c>
      <c r="V179" s="40" t="str">
        <f t="shared" si="42"/>
        <v>-</v>
      </c>
      <c r="W179" s="96">
        <v>21</v>
      </c>
      <c r="X179" s="417" t="str">
        <f>IF(U179&lt;&gt;"",IF(U179&gt;W179,IF(U180&gt;W180,"○",IF(U181&gt;W181,"○","×")),IF(U180&gt;W180,IF(U181&gt;W181,"○","×"),"×")),"")</f>
        <v>○</v>
      </c>
      <c r="Y179" s="419">
        <f>RANK(AL180,AL173:AL186)</f>
        <v>1</v>
      </c>
      <c r="Z179" s="420"/>
      <c r="AA179" s="420"/>
      <c r="AB179" s="421"/>
      <c r="AC179" s="89"/>
      <c r="AD179" s="170"/>
      <c r="AE179" s="171"/>
      <c r="AF179" s="190"/>
      <c r="AG179" s="191"/>
      <c r="AH179" s="175"/>
      <c r="AI179" s="171"/>
      <c r="AJ179" s="171"/>
      <c r="AK179" s="175"/>
      <c r="AL179" s="165"/>
      <c r="AM179" s="158"/>
      <c r="AP179" s="131" t="s">
        <v>74</v>
      </c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</row>
    <row r="180" spans="1:82" ht="10.95" customHeight="1" x14ac:dyDescent="0.15">
      <c r="A180" s="108"/>
      <c r="B180" s="108"/>
      <c r="C180" s="83" t="s">
        <v>132</v>
      </c>
      <c r="D180" s="82" t="s">
        <v>85</v>
      </c>
      <c r="E180" s="42">
        <f>IF(O174="","",O174)</f>
        <v>21</v>
      </c>
      <c r="F180" s="40" t="str">
        <f t="shared" si="43"/>
        <v>-</v>
      </c>
      <c r="G180" s="154">
        <f>IF(M174="","",M174)</f>
        <v>12</v>
      </c>
      <c r="H180" s="410" t="str">
        <f>IF(J177="","",J177)</f>
        <v/>
      </c>
      <c r="I180" s="41">
        <f>IF(O177="","",O177)</f>
        <v>21</v>
      </c>
      <c r="J180" s="40" t="str">
        <f t="shared" si="44"/>
        <v>-</v>
      </c>
      <c r="K180" s="154">
        <f>IF(M177="","",M177)</f>
        <v>9</v>
      </c>
      <c r="L180" s="410" t="str">
        <f>IF(N177="","",N177)</f>
        <v>-</v>
      </c>
      <c r="M180" s="403"/>
      <c r="N180" s="379"/>
      <c r="O180" s="379"/>
      <c r="P180" s="380"/>
      <c r="Q180" s="99">
        <v>21</v>
      </c>
      <c r="R180" s="40" t="str">
        <f t="shared" si="41"/>
        <v>-</v>
      </c>
      <c r="S180" s="96">
        <v>8</v>
      </c>
      <c r="T180" s="367"/>
      <c r="U180" s="99">
        <v>21</v>
      </c>
      <c r="V180" s="40" t="str">
        <f t="shared" si="42"/>
        <v>-</v>
      </c>
      <c r="W180" s="96">
        <v>19</v>
      </c>
      <c r="X180" s="370"/>
      <c r="Y180" s="422"/>
      <c r="Z180" s="423"/>
      <c r="AA180" s="423"/>
      <c r="AB180" s="424"/>
      <c r="AC180" s="89"/>
      <c r="AD180" s="170">
        <f>COUNTIF(E179:X181,"○")</f>
        <v>4</v>
      </c>
      <c r="AE180" s="171">
        <f>COUNTIF(E179:X181,"×")</f>
        <v>0</v>
      </c>
      <c r="AF180" s="190">
        <f>(IF((E179&gt;G179),1,0))+(IF((E180&gt;G180),1,0))+(IF((E181&gt;G181),1,0))+(IF((I179&gt;K179),1,0))+(IF((I180&gt;K180),1,0))+(IF((I181&gt;K181),1,0))+(IF((M179&gt;O179),1,0))+(IF((M180&gt;O180),1,0))+(IF((M181&gt;O181),1,0))+(IF((Q179&gt;S179),1,0))+(IF((Q180&gt;S180),1,0))+(IF((Q181&gt;S181),1,0))+(IF((U179&gt;W179),1,0))+(IF((U180&gt;W180),1,0))+(IF((U181&gt;W181),1,0))</f>
        <v>8</v>
      </c>
      <c r="AG180" s="191">
        <f>(IF((E179&lt;G179),1,0))+(IF((E180&lt;G180),1,0))+(IF((E181&lt;G181),1,0))+(IF((I179&lt;K179),1,0))+(IF((I180&lt;K180),1,0))+(IF((I181&lt;K181),1,0))+(IF((M179&lt;O179),1,0))+(IF((M180&lt;O180),1,0))+(IF((M181&lt;O181),1,0))+(IF((Q179&lt;S179),1,0))+(IF((Q180&lt;S180),1,0))+(IF((Q181&lt;S181),1,0))+(IF((U179&lt;W179),1,0))+(IF((U180&lt;W180),1,0))+(IF((U181&lt;W181),1,0))</f>
        <v>2</v>
      </c>
      <c r="AH180" s="192">
        <f>AF180-AG180</f>
        <v>6</v>
      </c>
      <c r="AI180" s="171">
        <f>SUM(E179:E181,I179:I181,M179:M181,Q179:Q181,U179:U181)</f>
        <v>204</v>
      </c>
      <c r="AJ180" s="171">
        <f>SUM(G179:G181,K179:K181,O179:O181,S179:S181,W179:W181)</f>
        <v>133</v>
      </c>
      <c r="AK180" s="175">
        <f>AI180-AJ180</f>
        <v>71</v>
      </c>
      <c r="AL180" s="425">
        <f>(AD180-AE180)*1000+(AH180)*100+AK180</f>
        <v>4671</v>
      </c>
      <c r="AM180" s="426"/>
      <c r="AP180" s="449" t="s">
        <v>261</v>
      </c>
      <c r="AQ180" s="450"/>
      <c r="AR180" s="450"/>
      <c r="AS180" s="450"/>
      <c r="AT180" s="450"/>
      <c r="AU180" s="450"/>
      <c r="AV180" s="451" t="s">
        <v>29</v>
      </c>
      <c r="AW180" s="450"/>
      <c r="AX180" s="450"/>
      <c r="AY180" s="450"/>
      <c r="AZ180" s="450"/>
      <c r="BA180" s="450"/>
      <c r="BB180" s="452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</row>
    <row r="181" spans="1:82" ht="10.95" customHeight="1" thickBot="1" x14ac:dyDescent="0.2">
      <c r="A181" s="107"/>
      <c r="B181" s="107"/>
      <c r="C181" s="84"/>
      <c r="D181" s="86"/>
      <c r="E181" s="42" t="str">
        <f>IF(O175="","",O175)</f>
        <v/>
      </c>
      <c r="F181" s="40" t="str">
        <f t="shared" si="43"/>
        <v/>
      </c>
      <c r="G181" s="154" t="str">
        <f>IF(M175="","",M175)</f>
        <v/>
      </c>
      <c r="H181" s="410" t="str">
        <f>IF(J178="","",J178)</f>
        <v/>
      </c>
      <c r="I181" s="41">
        <f>IF(O178="","",O178)</f>
        <v>21</v>
      </c>
      <c r="J181" s="40" t="str">
        <f t="shared" si="44"/>
        <v>-</v>
      </c>
      <c r="K181" s="154">
        <f>IF(M178="","",M178)</f>
        <v>17</v>
      </c>
      <c r="L181" s="410" t="str">
        <f>IF(N178="","",N178)</f>
        <v>-</v>
      </c>
      <c r="M181" s="403"/>
      <c r="N181" s="379"/>
      <c r="O181" s="379"/>
      <c r="P181" s="380"/>
      <c r="Q181" s="99"/>
      <c r="R181" s="40" t="str">
        <f t="shared" si="41"/>
        <v/>
      </c>
      <c r="S181" s="96"/>
      <c r="T181" s="368"/>
      <c r="U181" s="99">
        <v>21</v>
      </c>
      <c r="V181" s="40" t="str">
        <f t="shared" si="42"/>
        <v>-</v>
      </c>
      <c r="W181" s="96">
        <v>7</v>
      </c>
      <c r="X181" s="418"/>
      <c r="Y181" s="71">
        <f>AD180</f>
        <v>4</v>
      </c>
      <c r="Z181" s="57" t="s">
        <v>10</v>
      </c>
      <c r="AA181" s="57">
        <f>AE180</f>
        <v>0</v>
      </c>
      <c r="AB181" s="72" t="s">
        <v>7</v>
      </c>
      <c r="AC181" s="89"/>
      <c r="AD181" s="170"/>
      <c r="AE181" s="171"/>
      <c r="AF181" s="190"/>
      <c r="AG181" s="191"/>
      <c r="AH181" s="175"/>
      <c r="AI181" s="171"/>
      <c r="AJ181" s="171"/>
      <c r="AK181" s="175"/>
      <c r="AL181" s="165"/>
      <c r="AM181" s="158"/>
      <c r="AP181" s="442" t="s">
        <v>263</v>
      </c>
      <c r="AQ181" s="443"/>
      <c r="AR181" s="443"/>
      <c r="AS181" s="443"/>
      <c r="AT181" s="443"/>
      <c r="AU181" s="443"/>
      <c r="AV181" s="444" t="s">
        <v>264</v>
      </c>
      <c r="AW181" s="443"/>
      <c r="AX181" s="443"/>
      <c r="AY181" s="443"/>
      <c r="AZ181" s="443"/>
      <c r="BA181" s="443"/>
      <c r="BB181" s="445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</row>
    <row r="182" spans="1:82" ht="10.95" customHeight="1" x14ac:dyDescent="0.15">
      <c r="A182" s="108"/>
      <c r="B182" s="108"/>
      <c r="C182" s="85" t="s">
        <v>93</v>
      </c>
      <c r="D182" s="88" t="s">
        <v>134</v>
      </c>
      <c r="E182" s="45">
        <f>IF(S173="","",S173)</f>
        <v>21</v>
      </c>
      <c r="F182" s="43" t="str">
        <f t="shared" si="43"/>
        <v>-</v>
      </c>
      <c r="G182" s="153">
        <f>IF(Q173="","",Q173)</f>
        <v>15</v>
      </c>
      <c r="H182" s="478" t="str">
        <f>IF(T173="","",IF(T173="○","×",IF(T173="×","○")))</f>
        <v>×</v>
      </c>
      <c r="I182" s="44">
        <f>IF(S176="","",S176)</f>
        <v>8</v>
      </c>
      <c r="J182" s="43" t="str">
        <f t="shared" si="44"/>
        <v>-</v>
      </c>
      <c r="K182" s="153">
        <f>IF(Q176="","",Q176)</f>
        <v>21</v>
      </c>
      <c r="L182" s="409" t="str">
        <f>IF(T176="","",IF(T176="○","×",IF(T176="×","○")))</f>
        <v>×</v>
      </c>
      <c r="M182" s="153">
        <f>IF(S179="","",S179)</f>
        <v>10</v>
      </c>
      <c r="N182" s="43" t="str">
        <f t="shared" ref="N182:N187" si="45">IF(M182="","","-")</f>
        <v>-</v>
      </c>
      <c r="O182" s="153">
        <f>IF(Q179="","",Q179)</f>
        <v>21</v>
      </c>
      <c r="P182" s="409" t="str">
        <f>IF(T179="","",IF(T179="○","×",IF(T179="×","○")))</f>
        <v>×</v>
      </c>
      <c r="Q182" s="400"/>
      <c r="R182" s="401"/>
      <c r="S182" s="401"/>
      <c r="T182" s="402"/>
      <c r="U182" s="100">
        <v>7</v>
      </c>
      <c r="V182" s="43" t="str">
        <f t="shared" si="42"/>
        <v>-</v>
      </c>
      <c r="W182" s="97">
        <v>21</v>
      </c>
      <c r="X182" s="370" t="str">
        <f>IF(U182&lt;&gt;"",IF(U182&gt;W182,IF(U183&gt;W183,"○",IF(U184&gt;W184,"○","×")),IF(U183&gt;W183,IF(U184&gt;W184,"○","×"),"×")),"")</f>
        <v>×</v>
      </c>
      <c r="Y182" s="419">
        <f>RANK(AL183,AL173:AL186)</f>
        <v>5</v>
      </c>
      <c r="Z182" s="420"/>
      <c r="AA182" s="420"/>
      <c r="AB182" s="421"/>
      <c r="AC182" s="89"/>
      <c r="AD182" s="181"/>
      <c r="AE182" s="182"/>
      <c r="AF182" s="193"/>
      <c r="AG182" s="194"/>
      <c r="AH182" s="183"/>
      <c r="AI182" s="182"/>
      <c r="AJ182" s="182"/>
      <c r="AK182" s="183"/>
      <c r="AL182" s="165"/>
      <c r="AM182" s="158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</row>
    <row r="183" spans="1:82" ht="10.95" customHeight="1" x14ac:dyDescent="0.15">
      <c r="A183" s="108"/>
      <c r="B183" s="108"/>
      <c r="C183" s="83" t="s">
        <v>133</v>
      </c>
      <c r="D183" s="82" t="s">
        <v>134</v>
      </c>
      <c r="E183" s="42">
        <f>IF(S174="","",S174)</f>
        <v>20</v>
      </c>
      <c r="F183" s="40" t="str">
        <f t="shared" si="43"/>
        <v>-</v>
      </c>
      <c r="G183" s="154">
        <f>IF(Q174="","",Q174)</f>
        <v>22</v>
      </c>
      <c r="H183" s="479" t="str">
        <f>IF(J180="","",J180)</f>
        <v>-</v>
      </c>
      <c r="I183" s="41">
        <f>IF(S177="","",S177)</f>
        <v>14</v>
      </c>
      <c r="J183" s="40" t="str">
        <f t="shared" si="44"/>
        <v>-</v>
      </c>
      <c r="K183" s="154">
        <f>IF(Q177="","",Q177)</f>
        <v>21</v>
      </c>
      <c r="L183" s="410" t="str">
        <f>IF(N180="","",N180)</f>
        <v/>
      </c>
      <c r="M183" s="154">
        <f>IF(S180="","",S180)</f>
        <v>8</v>
      </c>
      <c r="N183" s="40" t="str">
        <f t="shared" si="45"/>
        <v>-</v>
      </c>
      <c r="O183" s="154">
        <f>IF(Q180="","",Q180)</f>
        <v>21</v>
      </c>
      <c r="P183" s="410" t="str">
        <f>IF(R180="","",R180)</f>
        <v>-</v>
      </c>
      <c r="Q183" s="403"/>
      <c r="R183" s="379"/>
      <c r="S183" s="379"/>
      <c r="T183" s="380"/>
      <c r="U183" s="99">
        <v>11</v>
      </c>
      <c r="V183" s="40" t="str">
        <f t="shared" si="42"/>
        <v>-</v>
      </c>
      <c r="W183" s="96">
        <v>21</v>
      </c>
      <c r="X183" s="370"/>
      <c r="Y183" s="422"/>
      <c r="Z183" s="423"/>
      <c r="AA183" s="423"/>
      <c r="AB183" s="424"/>
      <c r="AC183" s="89"/>
      <c r="AD183" s="170">
        <f>COUNTIF(E182:X184,"○")</f>
        <v>0</v>
      </c>
      <c r="AE183" s="171">
        <f>COUNTIF(E182:X184,"×")</f>
        <v>4</v>
      </c>
      <c r="AF183" s="190">
        <f>(IF((E182&gt;G182),1,0))+(IF((E183&gt;G183),1,0))+(IF((E184&gt;G184),1,0))+(IF((I182&gt;K182),1,0))+(IF((I183&gt;K183),1,0))+(IF((I184&gt;K184),1,0))+(IF((M182&gt;O182),1,0))+(IF((M183&gt;O183),1,0))+(IF((M184&gt;O184),1,0))+(IF((Q182&gt;S182),1,0))+(IF((Q183&gt;S183),1,0))+(IF((Q184&gt;S184),1,0))+(IF((U182&gt;W182),1,0))+(IF((U183&gt;W183),1,0))+(IF((U184&gt;W184),1,0))</f>
        <v>1</v>
      </c>
      <c r="AG183" s="191">
        <f>(IF((E182&lt;G182),1,0))+(IF((E183&lt;G183),1,0))+(IF((E184&lt;G184),1,0))+(IF((I182&lt;K182),1,0))+(IF((I183&lt;K183),1,0))+(IF((I184&lt;K184),1,0))+(IF((M182&lt;O182),1,0))+(IF((M183&lt;O183),1,0))+(IF((M184&lt;O184),1,0))+(IF((Q182&lt;S182),1,0))+(IF((Q183&lt;S183),1,0))+(IF((Q184&lt;S184),1,0))+(IF((U182&lt;W182),1,0))+(IF((U183&lt;W183),1,0))+(IF((U184&lt;W184),1,0))</f>
        <v>8</v>
      </c>
      <c r="AH183" s="192">
        <f>AF183-AG183</f>
        <v>-7</v>
      </c>
      <c r="AI183" s="171">
        <f>SUM(E182:E184,I182:I184,M182:M184,Q182:Q184,U182:U184)</f>
        <v>118</v>
      </c>
      <c r="AJ183" s="171">
        <f>SUM(G182:G184,K182:K184,O182:O184,S182:S184,W182:W184)</f>
        <v>184</v>
      </c>
      <c r="AK183" s="175">
        <f>AI183-AJ183</f>
        <v>-66</v>
      </c>
      <c r="AL183" s="425">
        <f>(AD183-AE183)*1000+(AH183)*100+AK183</f>
        <v>-4766</v>
      </c>
      <c r="AM183" s="426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</row>
    <row r="184" spans="1:82" ht="10.95" customHeight="1" thickBot="1" x14ac:dyDescent="0.2">
      <c r="A184" s="107"/>
      <c r="B184" s="107"/>
      <c r="C184" s="84"/>
      <c r="D184" s="240"/>
      <c r="E184" s="42">
        <f>IF(S175="","",S175)</f>
        <v>19</v>
      </c>
      <c r="F184" s="40" t="str">
        <f t="shared" si="43"/>
        <v>-</v>
      </c>
      <c r="G184" s="154">
        <f>IF(Q175="","",Q175)</f>
        <v>21</v>
      </c>
      <c r="H184" s="479" t="str">
        <f>IF(J181="","",J181)</f>
        <v>-</v>
      </c>
      <c r="I184" s="41" t="str">
        <f>IF(S178="","",S178)</f>
        <v/>
      </c>
      <c r="J184" s="40" t="str">
        <f t="shared" si="44"/>
        <v/>
      </c>
      <c r="K184" s="154" t="str">
        <f>IF(Q178="","",Q178)</f>
        <v/>
      </c>
      <c r="L184" s="410" t="str">
        <f>IF(N181="","",N181)</f>
        <v/>
      </c>
      <c r="M184" s="154" t="str">
        <f>IF(S181="","",S181)</f>
        <v/>
      </c>
      <c r="N184" s="40" t="str">
        <f t="shared" si="45"/>
        <v/>
      </c>
      <c r="O184" s="154" t="str">
        <f>IF(Q181="","",Q181)</f>
        <v/>
      </c>
      <c r="P184" s="410" t="str">
        <f>IF(R181="","",R181)</f>
        <v/>
      </c>
      <c r="Q184" s="403"/>
      <c r="R184" s="379"/>
      <c r="S184" s="379"/>
      <c r="T184" s="380"/>
      <c r="U184" s="99"/>
      <c r="V184" s="40" t="str">
        <f t="shared" si="42"/>
        <v/>
      </c>
      <c r="W184" s="96"/>
      <c r="X184" s="418"/>
      <c r="Y184" s="71">
        <f>AD183</f>
        <v>0</v>
      </c>
      <c r="Z184" s="57" t="s">
        <v>10</v>
      </c>
      <c r="AA184" s="57">
        <f>AE183</f>
        <v>4</v>
      </c>
      <c r="AB184" s="72" t="s">
        <v>7</v>
      </c>
      <c r="AC184" s="89"/>
      <c r="AD184" s="184"/>
      <c r="AE184" s="185"/>
      <c r="AF184" s="195"/>
      <c r="AG184" s="196"/>
      <c r="AH184" s="189"/>
      <c r="AI184" s="185"/>
      <c r="AJ184" s="185"/>
      <c r="AK184" s="189"/>
      <c r="AL184" s="165"/>
      <c r="AM184" s="158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</row>
    <row r="185" spans="1:82" ht="10.95" customHeight="1" x14ac:dyDescent="0.15">
      <c r="C185" s="83" t="s">
        <v>135</v>
      </c>
      <c r="D185" s="246" t="s">
        <v>29</v>
      </c>
      <c r="E185" s="45">
        <f>IF(W173="","",W173)</f>
        <v>21</v>
      </c>
      <c r="F185" s="43" t="str">
        <f t="shared" si="43"/>
        <v>-</v>
      </c>
      <c r="G185" s="153">
        <f>IF(U173="","",U173)</f>
        <v>17</v>
      </c>
      <c r="H185" s="478" t="str">
        <f>IF(X173="","",IF(X173="○","×",IF(X173="×","○")))</f>
        <v>○</v>
      </c>
      <c r="I185" s="44">
        <f>IF(W176="","",W176)</f>
        <v>21</v>
      </c>
      <c r="J185" s="43" t="str">
        <f t="shared" si="44"/>
        <v>-</v>
      </c>
      <c r="K185" s="153">
        <f>IF(U176="","",U176)</f>
        <v>18</v>
      </c>
      <c r="L185" s="409" t="str">
        <f>IF(X176="","",IF(X176="○","×",IF(X176="×","○")))</f>
        <v>○</v>
      </c>
      <c r="M185" s="153">
        <f>IF(W179="","",W179)</f>
        <v>21</v>
      </c>
      <c r="N185" s="43" t="str">
        <f t="shared" si="45"/>
        <v>-</v>
      </c>
      <c r="O185" s="153">
        <f>IF(U179="","",U179)</f>
        <v>16</v>
      </c>
      <c r="P185" s="409" t="str">
        <f>IF(X179="","",IF(X179="○","×",IF(X179="×","○")))</f>
        <v>×</v>
      </c>
      <c r="Q185" s="44">
        <f>IF(W182="","",W182)</f>
        <v>21</v>
      </c>
      <c r="R185" s="43" t="str">
        <f>IF(Q185="","","-")</f>
        <v>-</v>
      </c>
      <c r="S185" s="153">
        <f>IF(U182="","",U182)</f>
        <v>7</v>
      </c>
      <c r="T185" s="409" t="str">
        <f>IF(X182="","",IF(X182="○","×",IF(X182="×","○")))</f>
        <v>○</v>
      </c>
      <c r="U185" s="400"/>
      <c r="V185" s="401"/>
      <c r="W185" s="401"/>
      <c r="X185" s="402"/>
      <c r="Y185" s="419">
        <f>RANK(AL186,AL173:AL186)</f>
        <v>2</v>
      </c>
      <c r="Z185" s="420"/>
      <c r="AA185" s="420"/>
      <c r="AB185" s="421"/>
      <c r="AC185" s="89"/>
      <c r="AD185" s="170"/>
      <c r="AE185" s="171"/>
      <c r="AF185" s="190"/>
      <c r="AG185" s="191"/>
      <c r="AH185" s="175"/>
      <c r="AI185" s="171"/>
      <c r="AJ185" s="171"/>
      <c r="AK185" s="175"/>
      <c r="AL185" s="165"/>
      <c r="AM185" s="158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</row>
    <row r="186" spans="1:82" ht="10.95" customHeight="1" x14ac:dyDescent="0.15">
      <c r="C186" s="83" t="s">
        <v>46</v>
      </c>
      <c r="D186" s="246" t="s">
        <v>41</v>
      </c>
      <c r="E186" s="42">
        <f>IF(W174="","",W174)</f>
        <v>21</v>
      </c>
      <c r="F186" s="40" t="str">
        <f t="shared" si="43"/>
        <v>-</v>
      </c>
      <c r="G186" s="154">
        <f>IF(U174="","",U174)</f>
        <v>8</v>
      </c>
      <c r="H186" s="479" t="str">
        <f>IF(J177="","",J177)</f>
        <v/>
      </c>
      <c r="I186" s="41">
        <f>IF(W177="","",W177)</f>
        <v>21</v>
      </c>
      <c r="J186" s="40" t="str">
        <f t="shared" si="44"/>
        <v>-</v>
      </c>
      <c r="K186" s="154">
        <f>IF(U177="","",U177)</f>
        <v>14</v>
      </c>
      <c r="L186" s="410" t="str">
        <f>IF(N183="","",N183)</f>
        <v>-</v>
      </c>
      <c r="M186" s="154">
        <f>IF(W180="","",W180)</f>
        <v>19</v>
      </c>
      <c r="N186" s="40" t="str">
        <f t="shared" si="45"/>
        <v>-</v>
      </c>
      <c r="O186" s="154">
        <f>IF(U180="","",U180)</f>
        <v>21</v>
      </c>
      <c r="P186" s="410" t="str">
        <f>IF(R183="","",R183)</f>
        <v/>
      </c>
      <c r="Q186" s="41">
        <f>IF(W183="","",W183)</f>
        <v>21</v>
      </c>
      <c r="R186" s="40" t="str">
        <f>IF(Q186="","","-")</f>
        <v>-</v>
      </c>
      <c r="S186" s="154">
        <f>IF(U183="","",U183)</f>
        <v>11</v>
      </c>
      <c r="T186" s="410" t="str">
        <f>IF(V183="","",V183)</f>
        <v>-</v>
      </c>
      <c r="U186" s="403"/>
      <c r="V186" s="379"/>
      <c r="W186" s="379"/>
      <c r="X186" s="380"/>
      <c r="Y186" s="422"/>
      <c r="Z186" s="423"/>
      <c r="AA186" s="423"/>
      <c r="AB186" s="424"/>
      <c r="AC186" s="89"/>
      <c r="AD186" s="170">
        <f>COUNTIF(E185:X187,"○")</f>
        <v>3</v>
      </c>
      <c r="AE186" s="171">
        <f>COUNTIF(E185:X187,"×")</f>
        <v>1</v>
      </c>
      <c r="AF186" s="190">
        <f>(IF((E185&gt;G185),1,0))+(IF((E186&gt;G186),1,0))+(IF((E187&gt;G187),1,0))+(IF((I185&gt;K185),1,0))+(IF((I186&gt;K186),1,0))+(IF((I187&gt;K187),1,0))+(IF((M185&gt;O185),1,0))+(IF((M186&gt;O186),1,0))+(IF((M187&gt;O187),1,0))+(IF((Q185&gt;S185),1,0))+(IF((Q186&gt;S186),1,0))+(IF((Q187&gt;S187),1,0))+(IF((U185&gt;W185),1,0))+(IF((U186&gt;W186),1,0))+(IF((U187&gt;W187),1,0))</f>
        <v>7</v>
      </c>
      <c r="AG186" s="191">
        <f>(IF((E185&lt;G185),1,0))+(IF((E186&lt;G186),1,0))+(IF((E187&lt;G187),1,0))+(IF((I185&lt;K185),1,0))+(IF((I186&lt;K186),1,0))+(IF((I187&lt;K187),1,0))+(IF((M185&lt;O185),1,0))+(IF((M186&lt;O186),1,0))+(IF((M187&lt;O187),1,0))+(IF((Q185&lt;S185),1,0))+(IF((Q186&lt;S186),1,0))+(IF((Q187&lt;S187),1,0))+(IF((U185&lt;W185),1,0))+(IF((U186&lt;W186),1,0))+(IF((U187&lt;W187),1,0))</f>
        <v>2</v>
      </c>
      <c r="AH186" s="192">
        <f>AF186-AG186</f>
        <v>5</v>
      </c>
      <c r="AI186" s="171">
        <f>SUM(E185:E187,I185:I187,M185:M187,Q185:Q187,U185:U187)</f>
        <v>173</v>
      </c>
      <c r="AJ186" s="171">
        <f>SUM(G185:G187,K185:K187,O185:O187,S185:S187,W185:W187)</f>
        <v>133</v>
      </c>
      <c r="AK186" s="175">
        <f>AI186-AJ186</f>
        <v>40</v>
      </c>
      <c r="AL186" s="425">
        <f>(AD186-AE186)*1000+(AH186)*100+AK186</f>
        <v>2540</v>
      </c>
      <c r="AM186" s="426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</row>
    <row r="187" spans="1:82" ht="10.95" customHeight="1" thickBot="1" x14ac:dyDescent="0.2">
      <c r="C187" s="80"/>
      <c r="D187" s="79"/>
      <c r="E187" s="39" t="str">
        <f>IF(W175="","",W175)</f>
        <v/>
      </c>
      <c r="F187" s="37" t="str">
        <f t="shared" si="43"/>
        <v/>
      </c>
      <c r="G187" s="155" t="str">
        <f>IF(U175="","",U175)</f>
        <v/>
      </c>
      <c r="H187" s="480" t="str">
        <f>IF(J178="","",J178)</f>
        <v/>
      </c>
      <c r="I187" s="38" t="str">
        <f>IF(W178="","",W178)</f>
        <v/>
      </c>
      <c r="J187" s="37" t="str">
        <f t="shared" si="44"/>
        <v/>
      </c>
      <c r="K187" s="155" t="str">
        <f>IF(U178="","",U178)</f>
        <v/>
      </c>
      <c r="L187" s="427" t="str">
        <f>IF(N184="","",N184)</f>
        <v/>
      </c>
      <c r="M187" s="155">
        <f>IF(W181="","",W181)</f>
        <v>7</v>
      </c>
      <c r="N187" s="37" t="str">
        <f t="shared" si="45"/>
        <v>-</v>
      </c>
      <c r="O187" s="155">
        <f>IF(U181="","",U181)</f>
        <v>21</v>
      </c>
      <c r="P187" s="427" t="str">
        <f>IF(R184="","",R184)</f>
        <v/>
      </c>
      <c r="Q187" s="38" t="str">
        <f>IF(W184="","",W184)</f>
        <v/>
      </c>
      <c r="R187" s="37" t="str">
        <f>IF(Q187="","","-")</f>
        <v/>
      </c>
      <c r="S187" s="155" t="str">
        <f>IF(U184="","",U184)</f>
        <v/>
      </c>
      <c r="T187" s="427" t="str">
        <f>IF(V184="","",V184)</f>
        <v/>
      </c>
      <c r="U187" s="430"/>
      <c r="V187" s="431"/>
      <c r="W187" s="431"/>
      <c r="X187" s="491"/>
      <c r="Y187" s="73">
        <f>AD186</f>
        <v>3</v>
      </c>
      <c r="Z187" s="74" t="s">
        <v>10</v>
      </c>
      <c r="AA187" s="74">
        <f>AE186</f>
        <v>1</v>
      </c>
      <c r="AB187" s="75" t="s">
        <v>7</v>
      </c>
      <c r="AC187" s="89"/>
      <c r="AD187" s="184"/>
      <c r="AE187" s="185"/>
      <c r="AF187" s="195"/>
      <c r="AG187" s="196"/>
      <c r="AH187" s="189"/>
      <c r="AI187" s="185"/>
      <c r="AJ187" s="185"/>
      <c r="AK187" s="189"/>
      <c r="AL187" s="164"/>
      <c r="AM187" s="160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</row>
    <row r="188" spans="1:82" ht="10.95" customHeight="1" x14ac:dyDescent="0.2">
      <c r="C188" s="265"/>
      <c r="D188" s="86"/>
      <c r="E188" s="243"/>
      <c r="F188" s="91"/>
      <c r="G188" s="243"/>
      <c r="H188" s="243"/>
      <c r="I188" s="156"/>
      <c r="J188" s="81"/>
      <c r="K188" s="156"/>
      <c r="L188" s="156"/>
      <c r="M188" s="156"/>
      <c r="N188" s="81"/>
      <c r="O188" s="156"/>
      <c r="P188" s="156"/>
      <c r="Q188" s="156"/>
      <c r="R188" s="81"/>
      <c r="S188" s="156"/>
      <c r="T188" s="156"/>
      <c r="U188" s="156"/>
      <c r="V188" s="156"/>
      <c r="W188" s="156"/>
      <c r="X188" s="156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</row>
    <row r="189" spans="1:82" s="105" customFormat="1" ht="10.95" customHeight="1" thickBot="1" x14ac:dyDescent="0.25">
      <c r="A189" s="134"/>
      <c r="B189" s="134"/>
      <c r="C189" s="135"/>
      <c r="D189" s="136"/>
      <c r="E189" s="136"/>
      <c r="F189" s="136"/>
      <c r="G189" s="136"/>
      <c r="H189" s="136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8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Z189" s="104"/>
      <c r="CA189" s="104"/>
      <c r="CB189" s="104"/>
      <c r="CC189" s="104"/>
      <c r="CD189" s="104"/>
    </row>
    <row r="190" spans="1:82" s="105" customFormat="1" ht="10.95" customHeight="1" x14ac:dyDescent="0.2">
      <c r="C190" s="111"/>
      <c r="D190" s="115"/>
      <c r="E190" s="115"/>
      <c r="F190" s="115"/>
      <c r="G190" s="115"/>
      <c r="H190" s="115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3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Z190" s="104"/>
      <c r="CA190" s="104"/>
      <c r="CB190" s="104"/>
      <c r="CC190" s="104"/>
      <c r="CD190" s="104"/>
    </row>
    <row r="191" spans="1:82" s="105" customFormat="1" ht="30" x14ac:dyDescent="0.2">
      <c r="C191" s="453" t="s">
        <v>138</v>
      </c>
      <c r="D191" s="453"/>
      <c r="E191" s="453"/>
      <c r="F191" s="453"/>
      <c r="G191" s="453"/>
      <c r="H191" s="453"/>
      <c r="I191" s="453"/>
      <c r="J191" s="453"/>
      <c r="K191" s="453"/>
      <c r="L191" s="453"/>
      <c r="M191" s="453"/>
      <c r="N191" s="453"/>
      <c r="O191" s="453"/>
      <c r="P191" s="453"/>
      <c r="Q191" s="109"/>
      <c r="R191" s="109"/>
      <c r="S191" s="109"/>
      <c r="T191" s="109"/>
      <c r="U191" s="116" t="s">
        <v>48</v>
      </c>
      <c r="V191" s="109"/>
      <c r="W191" s="109"/>
      <c r="X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7"/>
      <c r="BG191" s="107"/>
      <c r="BZ191" s="104"/>
      <c r="CA191" s="104"/>
      <c r="CB191" s="104"/>
      <c r="CC191" s="104"/>
      <c r="CD191" s="104"/>
    </row>
    <row r="192" spans="1:82" s="105" customFormat="1" ht="5.0999999999999996" customHeight="1" thickBot="1" x14ac:dyDescent="0.25">
      <c r="B192" s="104"/>
      <c r="C192" s="111"/>
      <c r="D192" s="115"/>
      <c r="E192" s="115"/>
      <c r="F192" s="115"/>
      <c r="G192" s="115"/>
      <c r="H192" s="115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3"/>
      <c r="T192" s="113"/>
      <c r="U192" s="113"/>
      <c r="V192" s="113"/>
      <c r="W192" s="113"/>
      <c r="X192" s="112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F192" s="107"/>
      <c r="BG192" s="107"/>
      <c r="BZ192" s="104"/>
      <c r="CA192" s="104"/>
      <c r="CB192" s="104"/>
      <c r="CC192" s="104"/>
      <c r="CD192" s="104"/>
    </row>
    <row r="193" spans="2:94" s="105" customFormat="1" ht="10.95" customHeight="1" x14ac:dyDescent="0.15">
      <c r="B193" s="104"/>
      <c r="C193" s="454" t="s">
        <v>139</v>
      </c>
      <c r="D193" s="455"/>
      <c r="E193" s="394" t="str">
        <f>C195</f>
        <v>星加結心</v>
      </c>
      <c r="F193" s="395"/>
      <c r="G193" s="395"/>
      <c r="H193" s="396"/>
      <c r="I193" s="397" t="str">
        <f>C198</f>
        <v>鈴木華奈</v>
      </c>
      <c r="J193" s="395"/>
      <c r="K193" s="395"/>
      <c r="L193" s="396"/>
      <c r="M193" s="397" t="str">
        <f>C201</f>
        <v>猪川京子</v>
      </c>
      <c r="N193" s="395"/>
      <c r="O193" s="395"/>
      <c r="P193" s="396"/>
      <c r="Q193" s="397" t="str">
        <f>C204</f>
        <v>石村文</v>
      </c>
      <c r="R193" s="395"/>
      <c r="S193" s="395"/>
      <c r="T193" s="396"/>
      <c r="U193" s="397" t="str">
        <f>C207</f>
        <v>髙橋理夢</v>
      </c>
      <c r="V193" s="395"/>
      <c r="W193" s="395"/>
      <c r="X193" s="396"/>
      <c r="Y193" s="493" t="s">
        <v>1</v>
      </c>
      <c r="Z193" s="494"/>
      <c r="AA193" s="494"/>
      <c r="AB193" s="495"/>
      <c r="AC193" s="89"/>
      <c r="AD193" s="505" t="s">
        <v>3</v>
      </c>
      <c r="AE193" s="506"/>
      <c r="AF193" s="496" t="s">
        <v>4</v>
      </c>
      <c r="AG193" s="498"/>
      <c r="AH193" s="497"/>
      <c r="AI193" s="499" t="s">
        <v>5</v>
      </c>
      <c r="AJ193" s="500"/>
      <c r="AK193" s="501"/>
      <c r="AL193" s="163"/>
      <c r="AM193" s="163"/>
      <c r="AN193" s="110"/>
      <c r="AO193" s="388" t="s">
        <v>140</v>
      </c>
      <c r="AP193" s="389"/>
      <c r="AQ193" s="389"/>
      <c r="AR193" s="389"/>
      <c r="AS193" s="389"/>
      <c r="AT193" s="389"/>
      <c r="AU193" s="389"/>
      <c r="AV193" s="389"/>
      <c r="AW193" s="389"/>
      <c r="AX193" s="389"/>
      <c r="AY193" s="390"/>
      <c r="AZ193" s="394" t="str">
        <f>AO195</f>
        <v>石川紫音</v>
      </c>
      <c r="BA193" s="395"/>
      <c r="BB193" s="395"/>
      <c r="BC193" s="396"/>
      <c r="BD193" s="397" t="str">
        <f>AO198</f>
        <v>猪川なのは</v>
      </c>
      <c r="BE193" s="395"/>
      <c r="BF193" s="395"/>
      <c r="BG193" s="396"/>
      <c r="BH193" s="397" t="str">
        <f>AO201</f>
        <v>兵藤希</v>
      </c>
      <c r="BI193" s="395"/>
      <c r="BJ193" s="395"/>
      <c r="BK193" s="396"/>
      <c r="BL193" s="397" t="str">
        <f>AO204</f>
        <v>白木彩夏</v>
      </c>
      <c r="BM193" s="395"/>
      <c r="BN193" s="395"/>
      <c r="BO193" s="396"/>
      <c r="BP193" s="397" t="str">
        <f>AO207</f>
        <v>佐伯寿望愛</v>
      </c>
      <c r="BQ193" s="395"/>
      <c r="BR193" s="395"/>
      <c r="BS193" s="396"/>
      <c r="BT193" s="493" t="s">
        <v>1</v>
      </c>
      <c r="BU193" s="494"/>
      <c r="BV193" s="494"/>
      <c r="BW193" s="495"/>
      <c r="BX193" s="89"/>
      <c r="BY193" s="505" t="s">
        <v>3</v>
      </c>
      <c r="BZ193" s="506"/>
      <c r="CA193" s="496" t="s">
        <v>4</v>
      </c>
      <c r="CB193" s="498"/>
      <c r="CC193" s="497"/>
      <c r="CD193" s="499" t="s">
        <v>5</v>
      </c>
      <c r="CE193" s="500"/>
      <c r="CF193" s="501"/>
      <c r="CG193" s="163"/>
      <c r="CH193" s="163"/>
      <c r="CL193" s="104"/>
      <c r="CM193" s="104"/>
      <c r="CN193" s="104"/>
      <c r="CO193" s="104"/>
      <c r="CP193" s="104"/>
    </row>
    <row r="194" spans="2:94" s="105" customFormat="1" ht="10.95" customHeight="1" thickBot="1" x14ac:dyDescent="0.2">
      <c r="B194" s="104"/>
      <c r="C194" s="456"/>
      <c r="D194" s="457"/>
      <c r="E194" s="399" t="str">
        <f>C196</f>
        <v>加地和佳奈</v>
      </c>
      <c r="F194" s="372"/>
      <c r="G194" s="372"/>
      <c r="H194" s="373"/>
      <c r="I194" s="371" t="str">
        <f>C199</f>
        <v>星川奈央佳</v>
      </c>
      <c r="J194" s="372"/>
      <c r="K194" s="372"/>
      <c r="L194" s="373"/>
      <c r="M194" s="371" t="str">
        <f>C202</f>
        <v>續木晶子</v>
      </c>
      <c r="N194" s="372"/>
      <c r="O194" s="372"/>
      <c r="P194" s="373"/>
      <c r="Q194" s="371" t="str">
        <f>C205</f>
        <v>戸田妃葉璃</v>
      </c>
      <c r="R194" s="372"/>
      <c r="S194" s="372"/>
      <c r="T194" s="373"/>
      <c r="U194" s="371" t="str">
        <f>C208</f>
        <v>今城亜美</v>
      </c>
      <c r="V194" s="372"/>
      <c r="W194" s="372"/>
      <c r="X194" s="373"/>
      <c r="Y194" s="466" t="s">
        <v>2</v>
      </c>
      <c r="Z194" s="467"/>
      <c r="AA194" s="467"/>
      <c r="AB194" s="468"/>
      <c r="AC194" s="89"/>
      <c r="AD194" s="167" t="s">
        <v>6</v>
      </c>
      <c r="AE194" s="168" t="s">
        <v>7</v>
      </c>
      <c r="AF194" s="167" t="s">
        <v>21</v>
      </c>
      <c r="AG194" s="168" t="s">
        <v>8</v>
      </c>
      <c r="AH194" s="169" t="s">
        <v>9</v>
      </c>
      <c r="AI194" s="168" t="s">
        <v>21</v>
      </c>
      <c r="AJ194" s="168" t="s">
        <v>8</v>
      </c>
      <c r="AK194" s="169" t="s">
        <v>9</v>
      </c>
      <c r="AL194" s="163"/>
      <c r="AM194" s="163"/>
      <c r="AN194" s="110"/>
      <c r="AO194" s="391"/>
      <c r="AP194" s="392"/>
      <c r="AQ194" s="392"/>
      <c r="AR194" s="392"/>
      <c r="AS194" s="392"/>
      <c r="AT194" s="392"/>
      <c r="AU194" s="392"/>
      <c r="AV194" s="392"/>
      <c r="AW194" s="392"/>
      <c r="AX194" s="392"/>
      <c r="AY194" s="393"/>
      <c r="AZ194" s="399" t="str">
        <f>AO196</f>
        <v>大西美空</v>
      </c>
      <c r="BA194" s="372"/>
      <c r="BB194" s="372"/>
      <c r="BC194" s="373"/>
      <c r="BD194" s="371" t="str">
        <f>AO199</f>
        <v>前田虹羽</v>
      </c>
      <c r="BE194" s="372"/>
      <c r="BF194" s="372"/>
      <c r="BG194" s="373"/>
      <c r="BH194" s="371" t="str">
        <f>AO202</f>
        <v>髙橋優空</v>
      </c>
      <c r="BI194" s="372"/>
      <c r="BJ194" s="372"/>
      <c r="BK194" s="373"/>
      <c r="BL194" s="371" t="str">
        <f>AO205</f>
        <v>笹野芽生</v>
      </c>
      <c r="BM194" s="372"/>
      <c r="BN194" s="372"/>
      <c r="BO194" s="373"/>
      <c r="BP194" s="371" t="str">
        <f>AO208</f>
        <v>山内莉橙</v>
      </c>
      <c r="BQ194" s="372"/>
      <c r="BR194" s="372"/>
      <c r="BS194" s="373"/>
      <c r="BT194" s="466" t="s">
        <v>2</v>
      </c>
      <c r="BU194" s="467"/>
      <c r="BV194" s="467"/>
      <c r="BW194" s="468"/>
      <c r="BX194" s="89"/>
      <c r="BY194" s="167" t="s">
        <v>6</v>
      </c>
      <c r="BZ194" s="168" t="s">
        <v>7</v>
      </c>
      <c r="CA194" s="167" t="s">
        <v>21</v>
      </c>
      <c r="CB194" s="168" t="s">
        <v>8</v>
      </c>
      <c r="CC194" s="169" t="s">
        <v>9</v>
      </c>
      <c r="CD194" s="168" t="s">
        <v>21</v>
      </c>
      <c r="CE194" s="168" t="s">
        <v>8</v>
      </c>
      <c r="CF194" s="169" t="s">
        <v>9</v>
      </c>
      <c r="CG194" s="163"/>
      <c r="CH194" s="163"/>
      <c r="CL194" s="104"/>
      <c r="CM194" s="104"/>
      <c r="CN194" s="104"/>
      <c r="CO194" s="104"/>
      <c r="CP194" s="104"/>
    </row>
    <row r="195" spans="2:94" s="105" customFormat="1" ht="10.95" customHeight="1" x14ac:dyDescent="0.15">
      <c r="B195" s="104"/>
      <c r="C195" s="87" t="s">
        <v>141</v>
      </c>
      <c r="D195" s="266" t="s">
        <v>134</v>
      </c>
      <c r="E195" s="375"/>
      <c r="F195" s="376"/>
      <c r="G195" s="376"/>
      <c r="H195" s="377"/>
      <c r="I195" s="99">
        <v>6</v>
      </c>
      <c r="J195" s="40" t="str">
        <f>IF(I195="","","-")</f>
        <v>-</v>
      </c>
      <c r="K195" s="96">
        <v>21</v>
      </c>
      <c r="L195" s="366" t="str">
        <f>IF(I195&lt;&gt;"",IF(I195&gt;K195,IF(I196&gt;K196,"○",IF(I197&gt;K197,"○","×")),IF(I196&gt;K196,IF(I197&gt;K197,"○","×"),"×")),"")</f>
        <v>×</v>
      </c>
      <c r="M195" s="99">
        <v>8</v>
      </c>
      <c r="N195" s="54" t="str">
        <f t="shared" ref="N195:N200" si="46">IF(M195="","","-")</f>
        <v>-</v>
      </c>
      <c r="O195" s="95">
        <v>21</v>
      </c>
      <c r="P195" s="366" t="str">
        <f>IF(M195&lt;&gt;"",IF(M195&gt;O195,IF(M196&gt;O196,"○",IF(M197&gt;O197,"○","×")),IF(M196&gt;O196,IF(M197&gt;O197,"○","×"),"×")),"")</f>
        <v>×</v>
      </c>
      <c r="Q195" s="99">
        <v>14</v>
      </c>
      <c r="R195" s="54" t="str">
        <f t="shared" ref="R195:R203" si="47">IF(Q195="","","-")</f>
        <v>-</v>
      </c>
      <c r="S195" s="95">
        <v>21</v>
      </c>
      <c r="T195" s="366" t="str">
        <f>IF(Q195&lt;&gt;"",IF(Q195&gt;S195,IF(Q196&gt;S196,"○",IF(Q197&gt;S197,"○","×")),IF(Q196&gt;S196,IF(Q197&gt;S197,"○","×"),"×")),"")</f>
        <v>×</v>
      </c>
      <c r="U195" s="99">
        <v>21</v>
      </c>
      <c r="V195" s="54" t="str">
        <f t="shared" ref="V195:V206" si="48">IF(U195="","","-")</f>
        <v>-</v>
      </c>
      <c r="W195" s="95">
        <v>19</v>
      </c>
      <c r="X195" s="369" t="str">
        <f>IF(U195&lt;&gt;"",IF(U195&gt;W195,IF(U196&gt;W196,"○",IF(U197&gt;W197,"○","×")),IF(U196&gt;W196,IF(U197&gt;W197,"○","×"),"×")),"")</f>
        <v>○</v>
      </c>
      <c r="Y195" s="419">
        <f>RANK(AL196,AL195:AL208)</f>
        <v>4</v>
      </c>
      <c r="Z195" s="420"/>
      <c r="AA195" s="420"/>
      <c r="AB195" s="421"/>
      <c r="AC195" s="89"/>
      <c r="AD195" s="170"/>
      <c r="AE195" s="171"/>
      <c r="AF195" s="190"/>
      <c r="AG195" s="191"/>
      <c r="AH195" s="175"/>
      <c r="AI195" s="171"/>
      <c r="AJ195" s="171"/>
      <c r="AK195" s="175"/>
      <c r="AL195" s="164"/>
      <c r="AM195" s="164"/>
      <c r="AN195" s="108"/>
      <c r="AO195" s="458" t="s">
        <v>149</v>
      </c>
      <c r="AP195" s="459"/>
      <c r="AQ195" s="459"/>
      <c r="AR195" s="459"/>
      <c r="AS195" s="459"/>
      <c r="AT195" s="460" t="s">
        <v>61</v>
      </c>
      <c r="AU195" s="460"/>
      <c r="AV195" s="460"/>
      <c r="AW195" s="460"/>
      <c r="AX195" s="460"/>
      <c r="AY195" s="461"/>
      <c r="AZ195" s="375"/>
      <c r="BA195" s="376"/>
      <c r="BB195" s="376"/>
      <c r="BC195" s="377"/>
      <c r="BD195" s="99">
        <v>15</v>
      </c>
      <c r="BE195" s="40" t="str">
        <f>IF(BD195="","","-")</f>
        <v>-</v>
      </c>
      <c r="BF195" s="96">
        <v>21</v>
      </c>
      <c r="BG195" s="366" t="str">
        <f>IF(BD195&lt;&gt;"",IF(BD195&gt;BF195,IF(BD196&gt;BF196,"○",IF(BD197&gt;BF197,"○","×")),IF(BD196&gt;BF196,IF(BD197&gt;BF197,"○","×"),"×")),"")</f>
        <v>×</v>
      </c>
      <c r="BH195" s="99">
        <v>0</v>
      </c>
      <c r="BI195" s="54" t="str">
        <f t="shared" ref="BI195:BI200" si="49">IF(BH195="","","-")</f>
        <v>-</v>
      </c>
      <c r="BJ195" s="95">
        <v>21</v>
      </c>
      <c r="BK195" s="366" t="str">
        <f>IF(BH195&lt;&gt;"",IF(BH195&gt;BJ195,IF(BH196&gt;BJ196,"○",IF(BH197&gt;BJ197,"○","×")),IF(BH196&gt;BJ196,IF(BH197&gt;BJ197,"○","×"),"×")),"")</f>
        <v>×</v>
      </c>
      <c r="BL195" s="332">
        <v>21</v>
      </c>
      <c r="BM195" s="54" t="str">
        <f t="shared" ref="BM195:BM203" si="50">IF(BL195="","","-")</f>
        <v>-</v>
      </c>
      <c r="BN195" s="333">
        <v>8</v>
      </c>
      <c r="BO195" s="366" t="str">
        <f>IF(BL195&lt;&gt;"",IF(BL195&gt;BN195,IF(BL196&gt;BN196,"○",IF(BL197&gt;BN197,"○","×")),IF(BL196&gt;BN196,IF(BL197&gt;BN197,"○","×"),"×")),"")</f>
        <v>○</v>
      </c>
      <c r="BP195" s="332">
        <v>21</v>
      </c>
      <c r="BQ195" s="54" t="str">
        <f t="shared" ref="BQ195:BQ206" si="51">IF(BP195="","","-")</f>
        <v>-</v>
      </c>
      <c r="BR195" s="333">
        <v>13</v>
      </c>
      <c r="BS195" s="369" t="str">
        <f>IF(BP195&lt;&gt;"",IF(BP195&gt;BR195,IF(BP196&gt;BR196,"○",IF(BP197&gt;BR197,"○","×")),IF(BP196&gt;BR196,IF(BP197&gt;BR197,"○","×"),"×")),"")</f>
        <v>○</v>
      </c>
      <c r="BT195" s="509" t="s">
        <v>205</v>
      </c>
      <c r="BU195" s="510"/>
      <c r="BV195" s="510"/>
      <c r="BW195" s="511"/>
      <c r="BX195" s="89"/>
      <c r="BY195" s="170"/>
      <c r="BZ195" s="171"/>
      <c r="CA195" s="190"/>
      <c r="CB195" s="191"/>
      <c r="CC195" s="175"/>
      <c r="CD195" s="171"/>
      <c r="CE195" s="171"/>
      <c r="CF195" s="175"/>
      <c r="CG195" s="164"/>
      <c r="CH195" s="164"/>
      <c r="CL195" s="104"/>
      <c r="CM195" s="104"/>
      <c r="CN195" s="104"/>
      <c r="CO195" s="104"/>
      <c r="CP195" s="104"/>
    </row>
    <row r="196" spans="2:94" s="105" customFormat="1" ht="10.95" customHeight="1" x14ac:dyDescent="0.15">
      <c r="B196" s="104"/>
      <c r="C196" s="87" t="s">
        <v>142</v>
      </c>
      <c r="D196" s="267" t="s">
        <v>134</v>
      </c>
      <c r="E196" s="378"/>
      <c r="F196" s="379"/>
      <c r="G196" s="379"/>
      <c r="H196" s="380"/>
      <c r="I196" s="99">
        <v>4</v>
      </c>
      <c r="J196" s="40" t="str">
        <f>IF(I196="","","-")</f>
        <v>-</v>
      </c>
      <c r="K196" s="102">
        <v>21</v>
      </c>
      <c r="L196" s="367"/>
      <c r="M196" s="99">
        <v>8</v>
      </c>
      <c r="N196" s="40" t="str">
        <f t="shared" si="46"/>
        <v>-</v>
      </c>
      <c r="O196" s="96">
        <v>21</v>
      </c>
      <c r="P196" s="367"/>
      <c r="Q196" s="99">
        <v>21</v>
      </c>
      <c r="R196" s="40" t="str">
        <f t="shared" si="47"/>
        <v>-</v>
      </c>
      <c r="S196" s="96">
        <v>19</v>
      </c>
      <c r="T196" s="367"/>
      <c r="U196" s="99">
        <v>21</v>
      </c>
      <c r="V196" s="40" t="str">
        <f t="shared" si="48"/>
        <v>-</v>
      </c>
      <c r="W196" s="96">
        <v>19</v>
      </c>
      <c r="X196" s="370"/>
      <c r="Y196" s="422"/>
      <c r="Z196" s="423"/>
      <c r="AA196" s="423"/>
      <c r="AB196" s="424"/>
      <c r="AC196" s="89"/>
      <c r="AD196" s="170">
        <f>COUNTIF(E195:X197,"○")</f>
        <v>1</v>
      </c>
      <c r="AE196" s="171">
        <f>COUNTIF(E195:X197,"×")</f>
        <v>3</v>
      </c>
      <c r="AF196" s="190">
        <f>(IF((E195&gt;G195),1,0))+(IF((E196&gt;G196),1,0))+(IF((E197&gt;G197),1,0))+(IF((I195&gt;K195),1,0))+(IF((I196&gt;K196),1,0))+(IF((I197&gt;K197),1,0))+(IF((M195&gt;O195),1,0))+(IF((M196&gt;O196),1,0))+(IF((M197&gt;O197),1,0))+(IF((Q195&gt;S195),1,0))+(IF((Q196&gt;S196),1,0))+(IF((Q197&gt;S197),1,0))+(IF((U195&gt;W195),1,0))+(IF((U196&gt;W196),1,0))+(IF((U197&gt;W197),1,0))</f>
        <v>3</v>
      </c>
      <c r="AG196" s="191">
        <f>(IF((E195&lt;G195),1,0))+(IF((E196&lt;G196),1,0))+(IF((E197&lt;G197),1,0))+(IF((I195&lt;K195),1,0))+(IF((I196&lt;K196),1,0))+(IF((I197&lt;K197),1,0))+(IF((M195&lt;O195),1,0))+(IF((M196&lt;O196),1,0))+(IF((M197&lt;O197),1,0))+(IF((Q195&lt;S195),1,0))+(IF((Q196&lt;S196),1,0))+(IF((Q197&lt;S197),1,0))+(IF((U195&lt;W195),1,0))+(IF((U196&lt;W196),1,0))+(IF((U197&lt;W197),1,0))</f>
        <v>6</v>
      </c>
      <c r="AH196" s="192">
        <f>AF196-AG196</f>
        <v>-3</v>
      </c>
      <c r="AI196" s="171">
        <f>SUM(E195:E197,I195:I197,M195:M197,Q195:Q197,U195:U197)</f>
        <v>111</v>
      </c>
      <c r="AJ196" s="171">
        <f>SUM(G195:G197,K195:K197,O195:O197,S195:S197,W195:W197)</f>
        <v>183</v>
      </c>
      <c r="AK196" s="175">
        <f>AI196-AJ196</f>
        <v>-72</v>
      </c>
      <c r="AL196" s="425">
        <f>(AD196-AE196)*1000+(AH196)*100+AK196</f>
        <v>-2372</v>
      </c>
      <c r="AM196" s="426"/>
      <c r="AN196" s="108"/>
      <c r="AO196" s="458" t="s">
        <v>150</v>
      </c>
      <c r="AP196" s="459"/>
      <c r="AQ196" s="459"/>
      <c r="AR196" s="459"/>
      <c r="AS196" s="459"/>
      <c r="AT196" s="460" t="s">
        <v>61</v>
      </c>
      <c r="AU196" s="460"/>
      <c r="AV196" s="460"/>
      <c r="AW196" s="460"/>
      <c r="AX196" s="460"/>
      <c r="AY196" s="461"/>
      <c r="AZ196" s="378"/>
      <c r="BA196" s="379"/>
      <c r="BB196" s="379"/>
      <c r="BC196" s="380"/>
      <c r="BD196" s="99">
        <v>5</v>
      </c>
      <c r="BE196" s="40" t="str">
        <f>IF(BD196="","","-")</f>
        <v>-</v>
      </c>
      <c r="BF196" s="102">
        <v>21</v>
      </c>
      <c r="BG196" s="367"/>
      <c r="BH196" s="99">
        <v>0</v>
      </c>
      <c r="BI196" s="40" t="str">
        <f t="shared" si="49"/>
        <v>-</v>
      </c>
      <c r="BJ196" s="96">
        <v>21</v>
      </c>
      <c r="BK196" s="367"/>
      <c r="BL196" s="332">
        <v>21</v>
      </c>
      <c r="BM196" s="40" t="str">
        <f t="shared" si="50"/>
        <v>-</v>
      </c>
      <c r="BN196" s="334">
        <v>8</v>
      </c>
      <c r="BO196" s="367"/>
      <c r="BP196" s="332">
        <v>21</v>
      </c>
      <c r="BQ196" s="40" t="str">
        <f t="shared" si="51"/>
        <v>-</v>
      </c>
      <c r="BR196" s="334">
        <v>6</v>
      </c>
      <c r="BS196" s="370"/>
      <c r="BT196" s="512"/>
      <c r="BU196" s="513"/>
      <c r="BV196" s="513"/>
      <c r="BW196" s="514"/>
      <c r="BX196" s="89"/>
      <c r="BY196" s="170">
        <f>COUNTIF(AZ195:BS197,"○")</f>
        <v>2</v>
      </c>
      <c r="BZ196" s="171">
        <f>COUNTIF(AZ195:BS197,"×")</f>
        <v>2</v>
      </c>
      <c r="CA196" s="190">
        <f>(IF((AZ195&gt;BB195),1,0))+(IF((AZ196&gt;BB196),1,0))+(IF((AZ197&gt;BB197),1,0))+(IF((BD195&gt;BF195),1,0))+(IF((BD196&gt;BF196),1,0))+(IF((BD197&gt;BF197),1,0))+(IF((BH195&gt;BJ195),1,0))+(IF((BH196&gt;BJ196),1,0))+(IF((BH197&gt;BJ197),1,0))+(IF((BL195&gt;BN195),1,0))+(IF((BL196&gt;BN196),1,0))+(IF((BL197&gt;BN197),1,0))+(IF((BP195&gt;BR195),1,0))+(IF((BP196&gt;BR196),1,0))+(IF((BP197&gt;BR197),1,0))</f>
        <v>4</v>
      </c>
      <c r="CB196" s="191">
        <f>(IF((AZ195&lt;BB195),1,0))+(IF((AZ196&lt;BB196),1,0))+(IF((AZ197&lt;BB197),1,0))+(IF((BD195&lt;BF195),1,0))+(IF((BD196&lt;BF196),1,0))+(IF((BD197&lt;BF197),1,0))+(IF((BH195&lt;BJ195),1,0))+(IF((BH196&lt;BJ196),1,0))+(IF((BH197&lt;BJ197),1,0))+(IF((BL195&lt;BN195),1,0))+(IF((BL196&lt;BN196),1,0))+(IF((BL197&lt;BN197),1,0))+(IF((BP195&lt;BR195),1,0))+(IF((BP196&lt;BR196),1,0))+(IF((BP197&lt;BR197),1,0))</f>
        <v>4</v>
      </c>
      <c r="CC196" s="192">
        <f>CA196-CB196</f>
        <v>0</v>
      </c>
      <c r="CD196" s="171">
        <f>SUM(AZ195:AZ197,BD195:BD197,BH195:BH197,BL195:BL197,BP195:BP197)</f>
        <v>104</v>
      </c>
      <c r="CE196" s="171">
        <f>SUM(BB195:BB197,BF195:BF197,BJ195:BJ197,BN195:BN197,BR195:BR197)</f>
        <v>119</v>
      </c>
      <c r="CF196" s="175">
        <f>CD196-CE196</f>
        <v>-15</v>
      </c>
      <c r="CG196" s="425">
        <f>(BY196-BZ196)*1000+(CC196)*100+CF196</f>
        <v>-15</v>
      </c>
      <c r="CH196" s="426"/>
      <c r="CL196" s="104"/>
      <c r="CM196" s="104"/>
      <c r="CN196" s="104"/>
      <c r="CO196" s="104"/>
      <c r="CP196" s="104"/>
    </row>
    <row r="197" spans="2:94" s="105" customFormat="1" ht="10.95" customHeight="1" thickBot="1" x14ac:dyDescent="0.2">
      <c r="B197" s="104"/>
      <c r="C197" s="84"/>
      <c r="D197" s="268"/>
      <c r="E197" s="381"/>
      <c r="F197" s="382"/>
      <c r="G197" s="382"/>
      <c r="H197" s="383"/>
      <c r="I197" s="101"/>
      <c r="J197" s="40" t="str">
        <f>IF(I197="","","-")</f>
        <v/>
      </c>
      <c r="K197" s="98"/>
      <c r="L197" s="368"/>
      <c r="M197" s="101"/>
      <c r="N197" s="49" t="str">
        <f t="shared" si="46"/>
        <v/>
      </c>
      <c r="O197" s="98"/>
      <c r="P197" s="367"/>
      <c r="Q197" s="99">
        <v>8</v>
      </c>
      <c r="R197" s="40" t="str">
        <f t="shared" si="47"/>
        <v>-</v>
      </c>
      <c r="S197" s="96">
        <v>21</v>
      </c>
      <c r="T197" s="367"/>
      <c r="U197" s="99"/>
      <c r="V197" s="40" t="str">
        <f t="shared" si="48"/>
        <v/>
      </c>
      <c r="W197" s="96"/>
      <c r="X197" s="370"/>
      <c r="Y197" s="71">
        <f>AD196</f>
        <v>1</v>
      </c>
      <c r="Z197" s="57" t="s">
        <v>10</v>
      </c>
      <c r="AA197" s="57">
        <f>AE196</f>
        <v>3</v>
      </c>
      <c r="AB197" s="72" t="s">
        <v>7</v>
      </c>
      <c r="AC197" s="89"/>
      <c r="AD197" s="170"/>
      <c r="AE197" s="171"/>
      <c r="AF197" s="190"/>
      <c r="AG197" s="191"/>
      <c r="AH197" s="175"/>
      <c r="AI197" s="171"/>
      <c r="AJ197" s="171"/>
      <c r="AK197" s="175"/>
      <c r="AL197" s="165"/>
      <c r="AM197" s="158"/>
      <c r="AN197" s="107"/>
      <c r="AO197" s="462" t="s">
        <v>204</v>
      </c>
      <c r="AP197" s="463"/>
      <c r="AQ197" s="463"/>
      <c r="AR197" s="463"/>
      <c r="AS197" s="463"/>
      <c r="AT197" s="464"/>
      <c r="AU197" s="464"/>
      <c r="AV197" s="464"/>
      <c r="AW197" s="464"/>
      <c r="AX197" s="464"/>
      <c r="AY197" s="465"/>
      <c r="AZ197" s="381"/>
      <c r="BA197" s="382"/>
      <c r="BB197" s="382"/>
      <c r="BC197" s="383"/>
      <c r="BD197" s="101"/>
      <c r="BE197" s="40" t="str">
        <f>IF(BD197="","","-")</f>
        <v/>
      </c>
      <c r="BF197" s="98"/>
      <c r="BG197" s="368"/>
      <c r="BH197" s="101"/>
      <c r="BI197" s="49" t="str">
        <f t="shared" si="49"/>
        <v/>
      </c>
      <c r="BJ197" s="98"/>
      <c r="BK197" s="367"/>
      <c r="BL197" s="332"/>
      <c r="BM197" s="40" t="str">
        <f t="shared" si="50"/>
        <v/>
      </c>
      <c r="BN197" s="334"/>
      <c r="BO197" s="367"/>
      <c r="BP197" s="332"/>
      <c r="BQ197" s="40" t="str">
        <f t="shared" si="51"/>
        <v/>
      </c>
      <c r="BR197" s="334"/>
      <c r="BS197" s="370"/>
      <c r="BT197" s="18">
        <f>BY196</f>
        <v>2</v>
      </c>
      <c r="BU197" s="17" t="s">
        <v>10</v>
      </c>
      <c r="BV197" s="17">
        <f>BZ196</f>
        <v>2</v>
      </c>
      <c r="BW197" s="16" t="s">
        <v>7</v>
      </c>
      <c r="BX197" s="89"/>
      <c r="BY197" s="170"/>
      <c r="BZ197" s="171"/>
      <c r="CA197" s="190"/>
      <c r="CB197" s="191"/>
      <c r="CC197" s="175"/>
      <c r="CD197" s="171"/>
      <c r="CE197" s="171"/>
      <c r="CF197" s="175"/>
      <c r="CG197" s="165"/>
      <c r="CH197" s="158"/>
      <c r="CL197" s="104"/>
      <c r="CM197" s="104"/>
      <c r="CN197" s="104"/>
      <c r="CO197" s="104"/>
      <c r="CP197" s="104"/>
    </row>
    <row r="198" spans="2:94" s="105" customFormat="1" ht="10.95" customHeight="1" x14ac:dyDescent="0.15">
      <c r="B198" s="104"/>
      <c r="C198" s="87" t="s">
        <v>143</v>
      </c>
      <c r="D198" s="242" t="s">
        <v>61</v>
      </c>
      <c r="E198" s="42">
        <f>IF(K195="","",K195)</f>
        <v>21</v>
      </c>
      <c r="F198" s="40" t="str">
        <f t="shared" ref="F198:F209" si="52">IF(E198="","","-")</f>
        <v>-</v>
      </c>
      <c r="G198" s="154">
        <f>IF(I195="","",I195)</f>
        <v>6</v>
      </c>
      <c r="H198" s="409" t="str">
        <f>IF(L195="","",IF(L195="○","×",IF(L195="×","○")))</f>
        <v>○</v>
      </c>
      <c r="I198" s="400"/>
      <c r="J198" s="401"/>
      <c r="K198" s="401"/>
      <c r="L198" s="402"/>
      <c r="M198" s="99">
        <v>21</v>
      </c>
      <c r="N198" s="40" t="str">
        <f t="shared" si="46"/>
        <v>-</v>
      </c>
      <c r="O198" s="96">
        <v>14</v>
      </c>
      <c r="P198" s="416" t="str">
        <f>IF(M198&lt;&gt;"",IF(M198&gt;O198,IF(M199&gt;O199,"○",IF(M200&gt;O200,"○","×")),IF(M199&gt;O199,IF(M200&gt;O200,"○","×"),"×")),"")</f>
        <v>○</v>
      </c>
      <c r="Q198" s="100">
        <v>21</v>
      </c>
      <c r="R198" s="43" t="str">
        <f t="shared" si="47"/>
        <v>-</v>
      </c>
      <c r="S198" s="97">
        <v>12</v>
      </c>
      <c r="T198" s="416" t="str">
        <f>IF(Q198&lt;&gt;"",IF(Q198&gt;S198,IF(Q199&gt;S199,"○",IF(Q200&gt;S200,"○","×")),IF(Q199&gt;S199,IF(Q200&gt;S200,"○","×"),"×")),"")</f>
        <v>○</v>
      </c>
      <c r="U198" s="100">
        <v>21</v>
      </c>
      <c r="V198" s="43" t="str">
        <f t="shared" si="48"/>
        <v>-</v>
      </c>
      <c r="W198" s="97">
        <v>6</v>
      </c>
      <c r="X198" s="417" t="str">
        <f>IF(U198&lt;&gt;"",IF(U198&gt;W198,IF(U199&gt;W199,"○",IF(U200&gt;W200,"○","×")),IF(U199&gt;W199,IF(U200&gt;W200,"○","×"),"×")),"")</f>
        <v>○</v>
      </c>
      <c r="Y198" s="419">
        <f>RANK(AL199,AL195:AL208)</f>
        <v>1</v>
      </c>
      <c r="Z198" s="420"/>
      <c r="AA198" s="420"/>
      <c r="AB198" s="421"/>
      <c r="AC198" s="89"/>
      <c r="AD198" s="181"/>
      <c r="AE198" s="182"/>
      <c r="AF198" s="193"/>
      <c r="AG198" s="194"/>
      <c r="AH198" s="183"/>
      <c r="AI198" s="182"/>
      <c r="AJ198" s="182"/>
      <c r="AK198" s="183"/>
      <c r="AL198" s="165"/>
      <c r="AM198" s="158"/>
      <c r="AN198" s="108"/>
      <c r="AO198" s="469" t="s">
        <v>151</v>
      </c>
      <c r="AP198" s="492"/>
      <c r="AQ198" s="492"/>
      <c r="AR198" s="492"/>
      <c r="AS198" s="492"/>
      <c r="AT198" s="473" t="s">
        <v>158</v>
      </c>
      <c r="AU198" s="473"/>
      <c r="AV198" s="473"/>
      <c r="AW198" s="473"/>
      <c r="AX198" s="473"/>
      <c r="AY198" s="472"/>
      <c r="AZ198" s="42">
        <f>IF(BF195="","",BF195)</f>
        <v>21</v>
      </c>
      <c r="BA198" s="40" t="str">
        <f t="shared" ref="BA198:BA209" si="53">IF(AZ198="","","-")</f>
        <v>-</v>
      </c>
      <c r="BB198" s="154">
        <f>IF(BD195="","",BD195)</f>
        <v>15</v>
      </c>
      <c r="BC198" s="409" t="str">
        <f>IF(BG195="","",IF(BG195="○","×",IF(BG195="×","○")))</f>
        <v>○</v>
      </c>
      <c r="BD198" s="400"/>
      <c r="BE198" s="401"/>
      <c r="BF198" s="401"/>
      <c r="BG198" s="402"/>
      <c r="BH198" s="99">
        <v>13</v>
      </c>
      <c r="BI198" s="40" t="str">
        <f t="shared" si="49"/>
        <v>-</v>
      </c>
      <c r="BJ198" s="96">
        <v>21</v>
      </c>
      <c r="BK198" s="416" t="str">
        <f>IF(BH198&lt;&gt;"",IF(BH198&gt;BJ198,IF(BH199&gt;BJ199,"○",IF(BH200&gt;BJ200,"○","×")),IF(BH199&gt;BJ199,IF(BH200&gt;BJ200,"○","×"),"×")),"")</f>
        <v>×</v>
      </c>
      <c r="BL198" s="100">
        <v>21</v>
      </c>
      <c r="BM198" s="43" t="str">
        <f t="shared" si="50"/>
        <v>-</v>
      </c>
      <c r="BN198" s="97">
        <v>18</v>
      </c>
      <c r="BO198" s="416" t="str">
        <f>IF(BL198&lt;&gt;"",IF(BL198&gt;BN198,IF(BL199&gt;BN199,"○",IF(BL200&gt;BN200,"○","×")),IF(BL199&gt;BN199,IF(BL200&gt;BN200,"○","×"),"×")),"")</f>
        <v>○</v>
      </c>
      <c r="BP198" s="100">
        <v>21</v>
      </c>
      <c r="BQ198" s="43" t="str">
        <f t="shared" si="51"/>
        <v>-</v>
      </c>
      <c r="BR198" s="97">
        <v>14</v>
      </c>
      <c r="BS198" s="417" t="str">
        <f>IF(BP198&lt;&gt;"",IF(BP198&gt;BR198,IF(BP199&gt;BR199,"○",IF(BP200&gt;BR200,"○","×")),IF(BP199&gt;BR199,IF(BP200&gt;BR200,"○","×"),"×")),"")</f>
        <v>○</v>
      </c>
      <c r="BT198" s="419">
        <f>RANK(CG199,CG195:CG208)</f>
        <v>2</v>
      </c>
      <c r="BU198" s="420"/>
      <c r="BV198" s="420"/>
      <c r="BW198" s="421"/>
      <c r="BX198" s="89"/>
      <c r="BY198" s="181"/>
      <c r="BZ198" s="182"/>
      <c r="CA198" s="193"/>
      <c r="CB198" s="194"/>
      <c r="CC198" s="183"/>
      <c r="CD198" s="182"/>
      <c r="CE198" s="182"/>
      <c r="CF198" s="183"/>
      <c r="CG198" s="165"/>
      <c r="CH198" s="158"/>
      <c r="CL198" s="104"/>
      <c r="CM198" s="104"/>
      <c r="CN198" s="104"/>
      <c r="CO198" s="104"/>
      <c r="CP198" s="104"/>
    </row>
    <row r="199" spans="2:94" s="105" customFormat="1" ht="10.95" customHeight="1" x14ac:dyDescent="0.15">
      <c r="B199" s="104"/>
      <c r="C199" s="87" t="s">
        <v>144</v>
      </c>
      <c r="D199" s="82" t="s">
        <v>61</v>
      </c>
      <c r="E199" s="42">
        <f>IF(K196="","",K196)</f>
        <v>21</v>
      </c>
      <c r="F199" s="40" t="str">
        <f t="shared" si="52"/>
        <v>-</v>
      </c>
      <c r="G199" s="154">
        <f>IF(I196="","",I196)</f>
        <v>4</v>
      </c>
      <c r="H199" s="410" t="str">
        <f>IF(J196="","",J196)</f>
        <v>-</v>
      </c>
      <c r="I199" s="403"/>
      <c r="J199" s="379"/>
      <c r="K199" s="379"/>
      <c r="L199" s="380"/>
      <c r="M199" s="99">
        <v>21</v>
      </c>
      <c r="N199" s="40" t="str">
        <f t="shared" si="46"/>
        <v>-</v>
      </c>
      <c r="O199" s="96">
        <v>16</v>
      </c>
      <c r="P199" s="367"/>
      <c r="Q199" s="99">
        <v>21</v>
      </c>
      <c r="R199" s="40" t="str">
        <f t="shared" si="47"/>
        <v>-</v>
      </c>
      <c r="S199" s="96">
        <v>6</v>
      </c>
      <c r="T199" s="367"/>
      <c r="U199" s="99">
        <v>21</v>
      </c>
      <c r="V199" s="40" t="str">
        <f t="shared" si="48"/>
        <v>-</v>
      </c>
      <c r="W199" s="96">
        <v>8</v>
      </c>
      <c r="X199" s="370"/>
      <c r="Y199" s="422"/>
      <c r="Z199" s="423"/>
      <c r="AA199" s="423"/>
      <c r="AB199" s="424"/>
      <c r="AC199" s="89"/>
      <c r="AD199" s="170">
        <f>COUNTIF(E198:X200,"○")</f>
        <v>4</v>
      </c>
      <c r="AE199" s="171">
        <f>COUNTIF(E198:X200,"×")</f>
        <v>0</v>
      </c>
      <c r="AF199" s="190">
        <f>(IF((E198&gt;G198),1,0))+(IF((E199&gt;G199),1,0))+(IF((E200&gt;G200),1,0))+(IF((I198&gt;K198),1,0))+(IF((I199&gt;K199),1,0))+(IF((I200&gt;K200),1,0))+(IF((M198&gt;O198),1,0))+(IF((M199&gt;O199),1,0))+(IF((M200&gt;O200),1,0))+(IF((Q198&gt;S198),1,0))+(IF((Q199&gt;S199),1,0))+(IF((Q200&gt;S200),1,0))+(IF((U198&gt;W198),1,0))+(IF((U199&gt;W199),1,0))+(IF((U200&gt;W200),1,0))</f>
        <v>8</v>
      </c>
      <c r="AG199" s="191">
        <f>(IF((E198&lt;G198),1,0))+(IF((E199&lt;G199),1,0))+(IF((E200&lt;G200),1,0))+(IF((I198&lt;K198),1,0))+(IF((I199&lt;K199),1,0))+(IF((I200&lt;K200),1,0))+(IF((M198&lt;O198),1,0))+(IF((M199&lt;O199),1,0))+(IF((M200&lt;O200),1,0))+(IF((Q198&lt;S198),1,0))+(IF((Q199&lt;S199),1,0))+(IF((Q200&lt;S200),1,0))+(IF((U198&lt;W198),1,0))+(IF((U199&lt;W199),1,0))+(IF((U200&lt;W200),1,0))</f>
        <v>0</v>
      </c>
      <c r="AH199" s="192">
        <f>AF199-AG199</f>
        <v>8</v>
      </c>
      <c r="AI199" s="171">
        <f>SUM(E198:E200,I198:I200,M198:M200,Q198:Q200,U198:U200)</f>
        <v>168</v>
      </c>
      <c r="AJ199" s="171">
        <f>SUM(G198:G200,K198:K200,O198:O200,S198:S200,W198:W200)</f>
        <v>72</v>
      </c>
      <c r="AK199" s="175">
        <f>AI199-AJ199</f>
        <v>96</v>
      </c>
      <c r="AL199" s="425">
        <f>(AD199-AE199)*1000+(AH199)*100+AK199</f>
        <v>4896</v>
      </c>
      <c r="AM199" s="426"/>
      <c r="AN199" s="108"/>
      <c r="AO199" s="458" t="s">
        <v>152</v>
      </c>
      <c r="AP199" s="459"/>
      <c r="AQ199" s="459"/>
      <c r="AR199" s="459"/>
      <c r="AS199" s="459"/>
      <c r="AT199" s="460" t="s">
        <v>158</v>
      </c>
      <c r="AU199" s="460"/>
      <c r="AV199" s="460"/>
      <c r="AW199" s="460"/>
      <c r="AX199" s="460"/>
      <c r="AY199" s="461"/>
      <c r="AZ199" s="42">
        <f>IF(BF196="","",BF196)</f>
        <v>21</v>
      </c>
      <c r="BA199" s="40" t="str">
        <f t="shared" si="53"/>
        <v>-</v>
      </c>
      <c r="BB199" s="154">
        <f>IF(BD196="","",BD196)</f>
        <v>5</v>
      </c>
      <c r="BC199" s="410" t="str">
        <f>IF(BE196="","",BE196)</f>
        <v>-</v>
      </c>
      <c r="BD199" s="403"/>
      <c r="BE199" s="379"/>
      <c r="BF199" s="379"/>
      <c r="BG199" s="380"/>
      <c r="BH199" s="99">
        <v>24</v>
      </c>
      <c r="BI199" s="40" t="str">
        <f t="shared" si="49"/>
        <v>-</v>
      </c>
      <c r="BJ199" s="96">
        <v>22</v>
      </c>
      <c r="BK199" s="367"/>
      <c r="BL199" s="99">
        <v>21</v>
      </c>
      <c r="BM199" s="40" t="str">
        <f t="shared" si="50"/>
        <v>-</v>
      </c>
      <c r="BN199" s="96">
        <v>14</v>
      </c>
      <c r="BO199" s="367"/>
      <c r="BP199" s="99">
        <v>21</v>
      </c>
      <c r="BQ199" s="40" t="str">
        <f t="shared" si="51"/>
        <v>-</v>
      </c>
      <c r="BR199" s="96">
        <v>12</v>
      </c>
      <c r="BS199" s="370"/>
      <c r="BT199" s="422"/>
      <c r="BU199" s="423"/>
      <c r="BV199" s="423"/>
      <c r="BW199" s="424"/>
      <c r="BX199" s="89"/>
      <c r="BY199" s="170">
        <f>COUNTIF(AZ198:BS200,"○")</f>
        <v>3</v>
      </c>
      <c r="BZ199" s="171">
        <f>COUNTIF(AZ198:BS200,"×")</f>
        <v>1</v>
      </c>
      <c r="CA199" s="190">
        <f>(IF((AZ198&gt;BB198),1,0))+(IF((AZ199&gt;BB199),1,0))+(IF((AZ200&gt;BB200),1,0))+(IF((BD198&gt;BF198),1,0))+(IF((BD199&gt;BF199),1,0))+(IF((BD200&gt;BF200),1,0))+(IF((BH198&gt;BJ198),1,0))+(IF((BH199&gt;BJ199),1,0))+(IF((BH200&gt;BJ200),1,0))+(IF((BL198&gt;BN198),1,0))+(IF((BL199&gt;BN199),1,0))+(IF((BL200&gt;BN200),1,0))+(IF((BP198&gt;BR198),1,0))+(IF((BP199&gt;BR199),1,0))+(IF((BP200&gt;BR200),1,0))</f>
        <v>7</v>
      </c>
      <c r="CB199" s="191">
        <f>(IF((AZ198&lt;BB198),1,0))+(IF((AZ199&lt;BB199),1,0))+(IF((AZ200&lt;BB200),1,0))+(IF((BD198&lt;BF198),1,0))+(IF((BD199&lt;BF199),1,0))+(IF((BD200&lt;BF200),1,0))+(IF((BH198&lt;BJ198),1,0))+(IF((BH199&lt;BJ199),1,0))+(IF((BH200&lt;BJ200),1,0))+(IF((BL198&lt;BN198),1,0))+(IF((BL199&lt;BN199),1,0))+(IF((BL200&lt;BN200),1,0))+(IF((BP198&lt;BR198),1,0))+(IF((BP199&lt;BR199),1,0))+(IF((BP200&lt;BR200),1,0))</f>
        <v>2</v>
      </c>
      <c r="CC199" s="192">
        <f>CA199-CB199</f>
        <v>5</v>
      </c>
      <c r="CD199" s="171">
        <f>SUM(AZ198:AZ200,BD198:BD200,BH198:BH200,BL198:BL200,BP198:BP200)</f>
        <v>172</v>
      </c>
      <c r="CE199" s="171">
        <f>SUM(BB198:BB200,BF198:BF200,BJ198:BJ200,BN198:BN200,BR198:BR200)</f>
        <v>142</v>
      </c>
      <c r="CF199" s="175">
        <f>CD199-CE199</f>
        <v>30</v>
      </c>
      <c r="CG199" s="425">
        <f>(BY199-BZ199)*1000+(CC199)*100+CF199</f>
        <v>2530</v>
      </c>
      <c r="CH199" s="426"/>
      <c r="CL199" s="104"/>
      <c r="CM199" s="104"/>
      <c r="CN199" s="104"/>
      <c r="CO199" s="104"/>
      <c r="CP199" s="104"/>
    </row>
    <row r="200" spans="2:94" s="105" customFormat="1" ht="10.95" customHeight="1" thickBot="1" x14ac:dyDescent="0.2">
      <c r="B200" s="104"/>
      <c r="C200" s="84"/>
      <c r="D200" s="248"/>
      <c r="E200" s="51" t="str">
        <f>IF(K197="","",K197)</f>
        <v/>
      </c>
      <c r="F200" s="40" t="str">
        <f t="shared" si="52"/>
        <v/>
      </c>
      <c r="G200" s="50" t="str">
        <f>IF(I197="","",I197)</f>
        <v/>
      </c>
      <c r="H200" s="411" t="str">
        <f>IF(J197="","",J197)</f>
        <v/>
      </c>
      <c r="I200" s="404"/>
      <c r="J200" s="382"/>
      <c r="K200" s="382"/>
      <c r="L200" s="383"/>
      <c r="M200" s="101"/>
      <c r="N200" s="40" t="str">
        <f t="shared" si="46"/>
        <v/>
      </c>
      <c r="O200" s="98"/>
      <c r="P200" s="368"/>
      <c r="Q200" s="101"/>
      <c r="R200" s="49" t="str">
        <f t="shared" si="47"/>
        <v/>
      </c>
      <c r="S200" s="98"/>
      <c r="T200" s="368"/>
      <c r="U200" s="101"/>
      <c r="V200" s="49" t="str">
        <f t="shared" si="48"/>
        <v/>
      </c>
      <c r="W200" s="98"/>
      <c r="X200" s="370"/>
      <c r="Y200" s="71">
        <f>AD199</f>
        <v>4</v>
      </c>
      <c r="Z200" s="57" t="s">
        <v>10</v>
      </c>
      <c r="AA200" s="57">
        <f>AE199</f>
        <v>0</v>
      </c>
      <c r="AB200" s="72" t="s">
        <v>7</v>
      </c>
      <c r="AC200" s="89"/>
      <c r="AD200" s="184"/>
      <c r="AE200" s="185"/>
      <c r="AF200" s="195"/>
      <c r="AG200" s="196"/>
      <c r="AH200" s="189"/>
      <c r="AI200" s="185"/>
      <c r="AJ200" s="185"/>
      <c r="AK200" s="189"/>
      <c r="AL200" s="165"/>
      <c r="AM200" s="158"/>
      <c r="AN200" s="107"/>
      <c r="AO200" s="462"/>
      <c r="AP200" s="463"/>
      <c r="AQ200" s="463"/>
      <c r="AR200" s="463"/>
      <c r="AS200" s="463"/>
      <c r="AT200" s="464"/>
      <c r="AU200" s="464"/>
      <c r="AV200" s="464"/>
      <c r="AW200" s="464"/>
      <c r="AX200" s="464"/>
      <c r="AY200" s="465"/>
      <c r="AZ200" s="51" t="str">
        <f>IF(BF197="","",BF197)</f>
        <v/>
      </c>
      <c r="BA200" s="40" t="str">
        <f t="shared" si="53"/>
        <v/>
      </c>
      <c r="BB200" s="50" t="str">
        <f>IF(BD197="","",BD197)</f>
        <v/>
      </c>
      <c r="BC200" s="411" t="str">
        <f>IF(BE197="","",BE197)</f>
        <v/>
      </c>
      <c r="BD200" s="404"/>
      <c r="BE200" s="382"/>
      <c r="BF200" s="382"/>
      <c r="BG200" s="383"/>
      <c r="BH200" s="101">
        <v>9</v>
      </c>
      <c r="BI200" s="40" t="str">
        <f t="shared" si="49"/>
        <v>-</v>
      </c>
      <c r="BJ200" s="98">
        <v>21</v>
      </c>
      <c r="BK200" s="368"/>
      <c r="BL200" s="101"/>
      <c r="BM200" s="49" t="str">
        <f t="shared" si="50"/>
        <v/>
      </c>
      <c r="BN200" s="98"/>
      <c r="BO200" s="368"/>
      <c r="BP200" s="101"/>
      <c r="BQ200" s="49" t="str">
        <f t="shared" si="51"/>
        <v/>
      </c>
      <c r="BR200" s="98"/>
      <c r="BS200" s="370"/>
      <c r="BT200" s="18">
        <f>BY199</f>
        <v>3</v>
      </c>
      <c r="BU200" s="17" t="s">
        <v>10</v>
      </c>
      <c r="BV200" s="17">
        <f>BZ199</f>
        <v>1</v>
      </c>
      <c r="BW200" s="16" t="s">
        <v>7</v>
      </c>
      <c r="BX200" s="89"/>
      <c r="BY200" s="184"/>
      <c r="BZ200" s="185"/>
      <c r="CA200" s="195"/>
      <c r="CB200" s="196"/>
      <c r="CC200" s="189"/>
      <c r="CD200" s="185"/>
      <c r="CE200" s="185"/>
      <c r="CF200" s="189"/>
      <c r="CG200" s="165"/>
      <c r="CH200" s="158"/>
      <c r="CL200" s="104"/>
      <c r="CM200" s="104"/>
      <c r="CN200" s="104"/>
      <c r="CO200" s="104"/>
      <c r="CP200" s="104"/>
    </row>
    <row r="201" spans="2:94" s="105" customFormat="1" ht="10.95" customHeight="1" x14ac:dyDescent="0.15">
      <c r="B201" s="104"/>
      <c r="C201" s="83" t="s">
        <v>154</v>
      </c>
      <c r="D201" s="266" t="s">
        <v>44</v>
      </c>
      <c r="E201" s="42">
        <f>IF(O195="","",O195)</f>
        <v>21</v>
      </c>
      <c r="F201" s="43" t="str">
        <f t="shared" si="52"/>
        <v>-</v>
      </c>
      <c r="G201" s="154">
        <f>IF(M195="","",M195)</f>
        <v>8</v>
      </c>
      <c r="H201" s="409" t="str">
        <f>IF(P195="","",IF(P195="○","×",IF(P195="×","○")))</f>
        <v>○</v>
      </c>
      <c r="I201" s="41">
        <f>IF(O198="","",O198)</f>
        <v>14</v>
      </c>
      <c r="J201" s="40" t="str">
        <f t="shared" ref="J201:J209" si="54">IF(I201="","","-")</f>
        <v>-</v>
      </c>
      <c r="K201" s="154">
        <f>IF(M198="","",M198)</f>
        <v>21</v>
      </c>
      <c r="L201" s="409" t="str">
        <f>IF(P198="","",IF(P198="○","×",IF(P198="×","○")))</f>
        <v>×</v>
      </c>
      <c r="M201" s="400"/>
      <c r="N201" s="401"/>
      <c r="O201" s="401"/>
      <c r="P201" s="402"/>
      <c r="Q201" s="99">
        <v>21</v>
      </c>
      <c r="R201" s="40" t="str">
        <f t="shared" si="47"/>
        <v>-</v>
      </c>
      <c r="S201" s="96">
        <v>10</v>
      </c>
      <c r="T201" s="367" t="str">
        <f>IF(Q201&lt;&gt;"",IF(Q201&gt;S201,IF(Q202&gt;S202,"○",IF(Q203&gt;S203,"○","×")),IF(Q202&gt;S202,IF(Q203&gt;S203,"○","×"),"×")),"")</f>
        <v>○</v>
      </c>
      <c r="U201" s="99">
        <v>21</v>
      </c>
      <c r="V201" s="40" t="str">
        <f t="shared" si="48"/>
        <v>-</v>
      </c>
      <c r="W201" s="96">
        <v>14</v>
      </c>
      <c r="X201" s="417" t="str">
        <f>IF(U201&lt;&gt;"",IF(U201&gt;W201,IF(U202&gt;W202,"○",IF(U203&gt;W203,"○","×")),IF(U202&gt;W202,IF(U203&gt;W203,"○","×"),"×")),"")</f>
        <v>○</v>
      </c>
      <c r="Y201" s="419">
        <f>RANK(AL202,AL195:AL208)</f>
        <v>2</v>
      </c>
      <c r="Z201" s="420"/>
      <c r="AA201" s="420"/>
      <c r="AB201" s="421"/>
      <c r="AC201" s="89"/>
      <c r="AD201" s="170"/>
      <c r="AE201" s="171"/>
      <c r="AF201" s="190"/>
      <c r="AG201" s="191"/>
      <c r="AH201" s="175"/>
      <c r="AI201" s="171"/>
      <c r="AJ201" s="171"/>
      <c r="AK201" s="175"/>
      <c r="AL201" s="165"/>
      <c r="AM201" s="158"/>
      <c r="AN201" s="108"/>
      <c r="AO201" s="469" t="s">
        <v>153</v>
      </c>
      <c r="AP201" s="492"/>
      <c r="AQ201" s="492"/>
      <c r="AR201" s="492"/>
      <c r="AS201" s="492"/>
      <c r="AT201" s="473" t="s">
        <v>61</v>
      </c>
      <c r="AU201" s="473"/>
      <c r="AV201" s="473"/>
      <c r="AW201" s="473"/>
      <c r="AX201" s="473"/>
      <c r="AY201" s="472"/>
      <c r="AZ201" s="42">
        <f>IF(BJ195="","",BJ195)</f>
        <v>21</v>
      </c>
      <c r="BA201" s="43" t="str">
        <f t="shared" si="53"/>
        <v>-</v>
      </c>
      <c r="BB201" s="154">
        <f>IF(BH195="","",BH195)</f>
        <v>0</v>
      </c>
      <c r="BC201" s="409" t="str">
        <f>IF(BK195="","",IF(BK195="○","×",IF(BK195="×","○")))</f>
        <v>○</v>
      </c>
      <c r="BD201" s="41">
        <f>IF(BJ198="","",BJ198)</f>
        <v>21</v>
      </c>
      <c r="BE201" s="40" t="str">
        <f t="shared" ref="BE201:BE209" si="55">IF(BD201="","","-")</f>
        <v>-</v>
      </c>
      <c r="BF201" s="154">
        <f>IF(BH198="","",BH198)</f>
        <v>13</v>
      </c>
      <c r="BG201" s="409" t="str">
        <f>IF(BK198="","",IF(BK198="○","×",IF(BK198="×","○")))</f>
        <v>○</v>
      </c>
      <c r="BH201" s="400"/>
      <c r="BI201" s="401"/>
      <c r="BJ201" s="401"/>
      <c r="BK201" s="402"/>
      <c r="BL201" s="99">
        <v>21</v>
      </c>
      <c r="BM201" s="40" t="str">
        <f t="shared" si="50"/>
        <v>-</v>
      </c>
      <c r="BN201" s="96">
        <v>5</v>
      </c>
      <c r="BO201" s="367" t="str">
        <f>IF(BL201&lt;&gt;"",IF(BL201&gt;BN201,IF(BL202&gt;BN202,"○",IF(BL203&gt;BN203,"○","×")),IF(BL202&gt;BN202,IF(BL203&gt;BN203,"○","×"),"×")),"")</f>
        <v>○</v>
      </c>
      <c r="BP201" s="99">
        <v>21</v>
      </c>
      <c r="BQ201" s="40" t="str">
        <f t="shared" si="51"/>
        <v>-</v>
      </c>
      <c r="BR201" s="96">
        <v>8</v>
      </c>
      <c r="BS201" s="417" t="str">
        <f>IF(BP201&lt;&gt;"",IF(BP201&gt;BR201,IF(BP202&gt;BR202,"○",IF(BP203&gt;BR203,"○","×")),IF(BP202&gt;BR202,IF(BP203&gt;BR203,"○","×"),"×")),"")</f>
        <v>○</v>
      </c>
      <c r="BT201" s="419">
        <f>RANK(CG202,CG195:CG208)</f>
        <v>1</v>
      </c>
      <c r="BU201" s="420"/>
      <c r="BV201" s="420"/>
      <c r="BW201" s="421"/>
      <c r="BX201" s="89"/>
      <c r="BY201" s="170"/>
      <c r="BZ201" s="171"/>
      <c r="CA201" s="190"/>
      <c r="CB201" s="191"/>
      <c r="CC201" s="175"/>
      <c r="CD201" s="171"/>
      <c r="CE201" s="171"/>
      <c r="CF201" s="175"/>
      <c r="CG201" s="165"/>
      <c r="CH201" s="158"/>
      <c r="CL201" s="104"/>
      <c r="CM201" s="104"/>
      <c r="CN201" s="104"/>
      <c r="CO201" s="104"/>
      <c r="CP201" s="104"/>
    </row>
    <row r="202" spans="2:94" s="105" customFormat="1" ht="10.95" customHeight="1" x14ac:dyDescent="0.15">
      <c r="B202" s="104"/>
      <c r="C202" s="83" t="s">
        <v>155</v>
      </c>
      <c r="D202" s="267" t="s">
        <v>44</v>
      </c>
      <c r="E202" s="42">
        <f>IF(O196="","",O196)</f>
        <v>21</v>
      </c>
      <c r="F202" s="40" t="str">
        <f t="shared" si="52"/>
        <v>-</v>
      </c>
      <c r="G202" s="154">
        <f>IF(M196="","",M196)</f>
        <v>8</v>
      </c>
      <c r="H202" s="410" t="str">
        <f>IF(J199="","",J199)</f>
        <v/>
      </c>
      <c r="I202" s="41">
        <f>IF(O199="","",O199)</f>
        <v>16</v>
      </c>
      <c r="J202" s="40" t="str">
        <f t="shared" si="54"/>
        <v>-</v>
      </c>
      <c r="K202" s="154">
        <f>IF(M199="","",M199)</f>
        <v>21</v>
      </c>
      <c r="L202" s="410" t="str">
        <f>IF(N199="","",N199)</f>
        <v>-</v>
      </c>
      <c r="M202" s="403"/>
      <c r="N202" s="379"/>
      <c r="O202" s="379"/>
      <c r="P202" s="380"/>
      <c r="Q202" s="99">
        <v>21</v>
      </c>
      <c r="R202" s="40" t="str">
        <f t="shared" si="47"/>
        <v>-</v>
      </c>
      <c r="S202" s="96">
        <v>14</v>
      </c>
      <c r="T202" s="367"/>
      <c r="U202" s="99">
        <v>21</v>
      </c>
      <c r="V202" s="40" t="str">
        <f t="shared" si="48"/>
        <v>-</v>
      </c>
      <c r="W202" s="96">
        <v>9</v>
      </c>
      <c r="X202" s="370"/>
      <c r="Y202" s="422"/>
      <c r="Z202" s="423"/>
      <c r="AA202" s="423"/>
      <c r="AB202" s="424"/>
      <c r="AC202" s="89"/>
      <c r="AD202" s="170">
        <f>COUNTIF(E201:X203,"○")</f>
        <v>3</v>
      </c>
      <c r="AE202" s="171">
        <f>COUNTIF(E201:X203,"×")</f>
        <v>1</v>
      </c>
      <c r="AF202" s="190">
        <f>(IF((E201&gt;G201),1,0))+(IF((E202&gt;G202),1,0))+(IF((E203&gt;G203),1,0))+(IF((I201&gt;K201),1,0))+(IF((I202&gt;K202),1,0))+(IF((I203&gt;K203),1,0))+(IF((M201&gt;O201),1,0))+(IF((M202&gt;O202),1,0))+(IF((M203&gt;O203),1,0))+(IF((Q201&gt;S201),1,0))+(IF((Q202&gt;S202),1,0))+(IF((Q203&gt;S203),1,0))+(IF((U201&gt;W201),1,0))+(IF((U202&gt;W202),1,0))+(IF((U203&gt;W203),1,0))</f>
        <v>6</v>
      </c>
      <c r="AG202" s="191">
        <f>(IF((E201&lt;G201),1,0))+(IF((E202&lt;G202),1,0))+(IF((E203&lt;G203),1,0))+(IF((I201&lt;K201),1,0))+(IF((I202&lt;K202),1,0))+(IF((I203&lt;K203),1,0))+(IF((M201&lt;O201),1,0))+(IF((M202&lt;O202),1,0))+(IF((M203&lt;O203),1,0))+(IF((Q201&lt;S201),1,0))+(IF((Q202&lt;S202),1,0))+(IF((Q203&lt;S203),1,0))+(IF((U201&lt;W201),1,0))+(IF((U202&lt;W202),1,0))+(IF((U203&lt;W203),1,0))</f>
        <v>2</v>
      </c>
      <c r="AH202" s="192">
        <f>AF202-AG202</f>
        <v>4</v>
      </c>
      <c r="AI202" s="171">
        <f>SUM(E201:E203,I201:I203,M201:M203,Q201:Q203,U201:U203)</f>
        <v>156</v>
      </c>
      <c r="AJ202" s="171">
        <f>SUM(G201:G203,K201:K203,O201:O203,S201:S203,W201:W203)</f>
        <v>105</v>
      </c>
      <c r="AK202" s="175">
        <f>AI202-AJ202</f>
        <v>51</v>
      </c>
      <c r="AL202" s="425">
        <f>(AD202-AE202)*1000+(AH202)*100+AK202</f>
        <v>2451</v>
      </c>
      <c r="AM202" s="426"/>
      <c r="AN202" s="108"/>
      <c r="AO202" s="458" t="s">
        <v>92</v>
      </c>
      <c r="AP202" s="459"/>
      <c r="AQ202" s="459"/>
      <c r="AR202" s="459"/>
      <c r="AS202" s="459"/>
      <c r="AT202" s="460" t="s">
        <v>61</v>
      </c>
      <c r="AU202" s="460"/>
      <c r="AV202" s="460"/>
      <c r="AW202" s="460"/>
      <c r="AX202" s="460"/>
      <c r="AY202" s="461"/>
      <c r="AZ202" s="42">
        <f>IF(BJ196="","",BJ196)</f>
        <v>21</v>
      </c>
      <c r="BA202" s="40" t="str">
        <f t="shared" si="53"/>
        <v>-</v>
      </c>
      <c r="BB202" s="154">
        <f>IF(BH196="","",BH196)</f>
        <v>0</v>
      </c>
      <c r="BC202" s="410" t="str">
        <f>IF(BE199="","",BE199)</f>
        <v/>
      </c>
      <c r="BD202" s="41">
        <f>IF(BJ199="","",BJ199)</f>
        <v>22</v>
      </c>
      <c r="BE202" s="40" t="str">
        <f t="shared" si="55"/>
        <v>-</v>
      </c>
      <c r="BF202" s="154">
        <f>IF(BH199="","",BH199)</f>
        <v>24</v>
      </c>
      <c r="BG202" s="410" t="str">
        <f>IF(BI199="","",BI199)</f>
        <v>-</v>
      </c>
      <c r="BH202" s="403"/>
      <c r="BI202" s="379"/>
      <c r="BJ202" s="379"/>
      <c r="BK202" s="380"/>
      <c r="BL202" s="99">
        <v>21</v>
      </c>
      <c r="BM202" s="40" t="str">
        <f t="shared" si="50"/>
        <v>-</v>
      </c>
      <c r="BN202" s="96">
        <v>3</v>
      </c>
      <c r="BO202" s="367"/>
      <c r="BP202" s="99">
        <v>21</v>
      </c>
      <c r="BQ202" s="40" t="str">
        <f t="shared" si="51"/>
        <v>-</v>
      </c>
      <c r="BR202" s="96">
        <v>15</v>
      </c>
      <c r="BS202" s="370"/>
      <c r="BT202" s="422"/>
      <c r="BU202" s="423"/>
      <c r="BV202" s="423"/>
      <c r="BW202" s="424"/>
      <c r="BX202" s="89"/>
      <c r="BY202" s="170">
        <f>COUNTIF(AZ201:BS203,"○")</f>
        <v>4</v>
      </c>
      <c r="BZ202" s="171">
        <f>COUNTIF(AZ201:BS203,"×")</f>
        <v>0</v>
      </c>
      <c r="CA202" s="190">
        <f>(IF((AZ201&gt;BB201),1,0))+(IF((AZ202&gt;BB202),1,0))+(IF((AZ203&gt;BB203),1,0))+(IF((BD201&gt;BF201),1,0))+(IF((BD202&gt;BF202),1,0))+(IF((BD203&gt;BF203),1,0))+(IF((BH201&gt;BJ201),1,0))+(IF((BH202&gt;BJ202),1,0))+(IF((BH203&gt;BJ203),1,0))+(IF((BL201&gt;BN201),1,0))+(IF((BL202&gt;BN202),1,0))+(IF((BL203&gt;BN203),1,0))+(IF((BP201&gt;BR201),1,0))+(IF((BP202&gt;BR202),1,0))+(IF((BP203&gt;BR203),1,0))</f>
        <v>8</v>
      </c>
      <c r="CB202" s="191">
        <f>(IF((AZ201&lt;BB201),1,0))+(IF((AZ202&lt;BB202),1,0))+(IF((AZ203&lt;BB203),1,0))+(IF((BD201&lt;BF201),1,0))+(IF((BD202&lt;BF202),1,0))+(IF((BD203&lt;BF203),1,0))+(IF((BH201&lt;BJ201),1,0))+(IF((BH202&lt;BJ202),1,0))+(IF((BH203&lt;BJ203),1,0))+(IF((BL201&lt;BN201),1,0))+(IF((BL202&lt;BN202),1,0))+(IF((BL203&lt;BN203),1,0))+(IF((BP201&lt;BR201),1,0))+(IF((BP202&lt;BR202),1,0))+(IF((BP203&lt;BR203),1,0))</f>
        <v>1</v>
      </c>
      <c r="CC202" s="192">
        <f>CA202-CB202</f>
        <v>7</v>
      </c>
      <c r="CD202" s="171">
        <f>SUM(AZ201:AZ203,BD201:BD203,BH201:BH203,BL201:BL203,BP201:BP203)</f>
        <v>190</v>
      </c>
      <c r="CE202" s="171">
        <f>SUM(BB201:BB203,BF201:BF203,BJ201:BJ203,BN201:BN203,BR201:BR203)</f>
        <v>77</v>
      </c>
      <c r="CF202" s="175">
        <f>CD202-CE202</f>
        <v>113</v>
      </c>
      <c r="CG202" s="425">
        <f>(BY202-BZ202)*1000+(CC202)*100+CF202</f>
        <v>4813</v>
      </c>
      <c r="CH202" s="426"/>
      <c r="CL202" s="104"/>
      <c r="CM202" s="104"/>
      <c r="CN202" s="104"/>
      <c r="CO202" s="104"/>
      <c r="CP202" s="104"/>
    </row>
    <row r="203" spans="2:94" s="105" customFormat="1" ht="10.95" customHeight="1" thickBot="1" x14ac:dyDescent="0.2">
      <c r="B203" s="104"/>
      <c r="C203" s="84"/>
      <c r="D203" s="268"/>
      <c r="E203" s="42" t="str">
        <f>IF(O197="","",O197)</f>
        <v/>
      </c>
      <c r="F203" s="40" t="str">
        <f t="shared" si="52"/>
        <v/>
      </c>
      <c r="G203" s="154" t="str">
        <f>IF(M197="","",M197)</f>
        <v/>
      </c>
      <c r="H203" s="410" t="str">
        <f>IF(J200="","",J200)</f>
        <v/>
      </c>
      <c r="I203" s="41" t="str">
        <f>IF(O200="","",O200)</f>
        <v/>
      </c>
      <c r="J203" s="40" t="str">
        <f t="shared" si="54"/>
        <v/>
      </c>
      <c r="K203" s="154" t="str">
        <f>IF(M200="","",M200)</f>
        <v/>
      </c>
      <c r="L203" s="410" t="str">
        <f>IF(N200="","",N200)</f>
        <v/>
      </c>
      <c r="M203" s="403"/>
      <c r="N203" s="379"/>
      <c r="O203" s="379"/>
      <c r="P203" s="380"/>
      <c r="Q203" s="99"/>
      <c r="R203" s="40" t="str">
        <f t="shared" si="47"/>
        <v/>
      </c>
      <c r="S203" s="96"/>
      <c r="T203" s="368"/>
      <c r="U203" s="99"/>
      <c r="V203" s="40" t="str">
        <f t="shared" si="48"/>
        <v/>
      </c>
      <c r="W203" s="96"/>
      <c r="X203" s="418"/>
      <c r="Y203" s="71">
        <f>AD202</f>
        <v>3</v>
      </c>
      <c r="Z203" s="57" t="s">
        <v>10</v>
      </c>
      <c r="AA203" s="57">
        <f>AE202</f>
        <v>1</v>
      </c>
      <c r="AB203" s="72" t="s">
        <v>7</v>
      </c>
      <c r="AC203" s="89"/>
      <c r="AD203" s="170"/>
      <c r="AE203" s="171"/>
      <c r="AF203" s="190"/>
      <c r="AG203" s="191"/>
      <c r="AH203" s="175"/>
      <c r="AI203" s="171"/>
      <c r="AJ203" s="171"/>
      <c r="AK203" s="175"/>
      <c r="AL203" s="165"/>
      <c r="AM203" s="158"/>
      <c r="AN203" s="107"/>
      <c r="AO203" s="462"/>
      <c r="AP203" s="463"/>
      <c r="AQ203" s="463"/>
      <c r="AR203" s="463"/>
      <c r="AS203" s="463"/>
      <c r="AT203" s="464"/>
      <c r="AU203" s="464"/>
      <c r="AV203" s="464"/>
      <c r="AW203" s="464"/>
      <c r="AX203" s="464"/>
      <c r="AY203" s="465"/>
      <c r="AZ203" s="42" t="str">
        <f>IF(BJ197="","",BJ197)</f>
        <v/>
      </c>
      <c r="BA203" s="40" t="str">
        <f t="shared" si="53"/>
        <v/>
      </c>
      <c r="BB203" s="154" t="str">
        <f>IF(BH197="","",BH197)</f>
        <v/>
      </c>
      <c r="BC203" s="410" t="str">
        <f>IF(BE200="","",BE200)</f>
        <v/>
      </c>
      <c r="BD203" s="41">
        <f>IF(BJ200="","",BJ200)</f>
        <v>21</v>
      </c>
      <c r="BE203" s="40" t="str">
        <f t="shared" si="55"/>
        <v>-</v>
      </c>
      <c r="BF203" s="154">
        <f>IF(BH200="","",BH200)</f>
        <v>9</v>
      </c>
      <c r="BG203" s="410" t="str">
        <f>IF(BI200="","",BI200)</f>
        <v>-</v>
      </c>
      <c r="BH203" s="403"/>
      <c r="BI203" s="379"/>
      <c r="BJ203" s="379"/>
      <c r="BK203" s="380"/>
      <c r="BL203" s="99"/>
      <c r="BM203" s="40" t="str">
        <f t="shared" si="50"/>
        <v/>
      </c>
      <c r="BN203" s="96"/>
      <c r="BO203" s="368"/>
      <c r="BP203" s="99"/>
      <c r="BQ203" s="40" t="str">
        <f t="shared" si="51"/>
        <v/>
      </c>
      <c r="BR203" s="96"/>
      <c r="BS203" s="418"/>
      <c r="BT203" s="18">
        <f>BY202</f>
        <v>4</v>
      </c>
      <c r="BU203" s="17" t="s">
        <v>10</v>
      </c>
      <c r="BV203" s="17">
        <f>BZ202</f>
        <v>0</v>
      </c>
      <c r="BW203" s="16" t="s">
        <v>7</v>
      </c>
      <c r="BX203" s="89"/>
      <c r="BY203" s="170"/>
      <c r="BZ203" s="171"/>
      <c r="CA203" s="190"/>
      <c r="CB203" s="191"/>
      <c r="CC203" s="175"/>
      <c r="CD203" s="171"/>
      <c r="CE203" s="171"/>
      <c r="CF203" s="175"/>
      <c r="CG203" s="165"/>
      <c r="CH203" s="158"/>
      <c r="CL203" s="104"/>
      <c r="CM203" s="104"/>
      <c r="CN203" s="104"/>
      <c r="CO203" s="104"/>
      <c r="CP203" s="104"/>
    </row>
    <row r="204" spans="2:94" s="105" customFormat="1" ht="10.95" customHeight="1" x14ac:dyDescent="0.15">
      <c r="B204" s="104"/>
      <c r="C204" s="83" t="s">
        <v>145</v>
      </c>
      <c r="D204" s="242" t="s">
        <v>61</v>
      </c>
      <c r="E204" s="45">
        <f>IF(S195="","",S195)</f>
        <v>21</v>
      </c>
      <c r="F204" s="43" t="str">
        <f t="shared" si="52"/>
        <v>-</v>
      </c>
      <c r="G204" s="153">
        <f>IF(Q195="","",Q195)</f>
        <v>14</v>
      </c>
      <c r="H204" s="478" t="str">
        <f>IF(T195="","",IF(T195="○","×",IF(T195="×","○")))</f>
        <v>○</v>
      </c>
      <c r="I204" s="44">
        <f>IF(S198="","",S198)</f>
        <v>12</v>
      </c>
      <c r="J204" s="43" t="str">
        <f t="shared" si="54"/>
        <v>-</v>
      </c>
      <c r="K204" s="153">
        <f>IF(Q198="","",Q198)</f>
        <v>21</v>
      </c>
      <c r="L204" s="409" t="str">
        <f>IF(T198="","",IF(T198="○","×",IF(T198="×","○")))</f>
        <v>×</v>
      </c>
      <c r="M204" s="153">
        <f>IF(S201="","",S201)</f>
        <v>10</v>
      </c>
      <c r="N204" s="43" t="str">
        <f t="shared" ref="N204:N209" si="56">IF(M204="","","-")</f>
        <v>-</v>
      </c>
      <c r="O204" s="153">
        <f>IF(Q201="","",Q201)</f>
        <v>21</v>
      </c>
      <c r="P204" s="409" t="str">
        <f>IF(T201="","",IF(T201="○","×",IF(T201="×","○")))</f>
        <v>×</v>
      </c>
      <c r="Q204" s="400"/>
      <c r="R204" s="401"/>
      <c r="S204" s="401"/>
      <c r="T204" s="402"/>
      <c r="U204" s="100">
        <v>21</v>
      </c>
      <c r="V204" s="43" t="str">
        <f t="shared" si="48"/>
        <v>-</v>
      </c>
      <c r="W204" s="97">
        <v>12</v>
      </c>
      <c r="X204" s="370" t="str">
        <f>IF(U204&lt;&gt;"",IF(U204&gt;W204,IF(U205&gt;W205,"○",IF(U206&gt;W206,"○","×")),IF(U205&gt;W205,IF(U206&gt;W206,"○","×"),"×")),"")</f>
        <v>○</v>
      </c>
      <c r="Y204" s="419">
        <f>RANK(AL205,AL195:AL208)</f>
        <v>3</v>
      </c>
      <c r="Z204" s="420"/>
      <c r="AA204" s="420"/>
      <c r="AB204" s="421"/>
      <c r="AC204" s="89"/>
      <c r="AD204" s="181"/>
      <c r="AE204" s="182"/>
      <c r="AF204" s="193"/>
      <c r="AG204" s="194"/>
      <c r="AH204" s="183"/>
      <c r="AI204" s="182"/>
      <c r="AJ204" s="182"/>
      <c r="AK204" s="183"/>
      <c r="AL204" s="165"/>
      <c r="AM204" s="158"/>
      <c r="AN204" s="108"/>
      <c r="AO204" s="469" t="s">
        <v>185</v>
      </c>
      <c r="AP204" s="492"/>
      <c r="AQ204" s="492"/>
      <c r="AR204" s="492"/>
      <c r="AS204" s="492"/>
      <c r="AT204" s="473" t="s">
        <v>158</v>
      </c>
      <c r="AU204" s="473"/>
      <c r="AV204" s="473"/>
      <c r="AW204" s="473"/>
      <c r="AX204" s="473"/>
      <c r="AY204" s="472"/>
      <c r="AZ204" s="45">
        <f>IF(BN195="","",BN195)</f>
        <v>8</v>
      </c>
      <c r="BA204" s="43" t="str">
        <f t="shared" si="53"/>
        <v>-</v>
      </c>
      <c r="BB204" s="153">
        <f>IF(BL195="","",BL195)</f>
        <v>21</v>
      </c>
      <c r="BC204" s="478" t="str">
        <f>IF(BO195="","",IF(BO195="○","×",IF(BO195="×","○")))</f>
        <v>×</v>
      </c>
      <c r="BD204" s="44">
        <f>IF(BN198="","",BN198)</f>
        <v>18</v>
      </c>
      <c r="BE204" s="43" t="str">
        <f t="shared" si="55"/>
        <v>-</v>
      </c>
      <c r="BF204" s="153">
        <f>IF(BL198="","",BL198)</f>
        <v>21</v>
      </c>
      <c r="BG204" s="409" t="str">
        <f>IF(BO198="","",IF(BO198="○","×",IF(BO198="×","○")))</f>
        <v>×</v>
      </c>
      <c r="BH204" s="153">
        <f>IF(BN201="","",BN201)</f>
        <v>5</v>
      </c>
      <c r="BI204" s="43" t="str">
        <f t="shared" ref="BI204:BI209" si="57">IF(BH204="","","-")</f>
        <v>-</v>
      </c>
      <c r="BJ204" s="153">
        <f>IF(BL201="","",BL201)</f>
        <v>21</v>
      </c>
      <c r="BK204" s="409" t="str">
        <f>IF(BO201="","",IF(BO201="○","×",IF(BO201="×","○")))</f>
        <v>×</v>
      </c>
      <c r="BL204" s="400"/>
      <c r="BM204" s="401"/>
      <c r="BN204" s="401"/>
      <c r="BO204" s="402"/>
      <c r="BP204" s="100">
        <v>5</v>
      </c>
      <c r="BQ204" s="43" t="str">
        <f t="shared" si="51"/>
        <v>-</v>
      </c>
      <c r="BR204" s="97">
        <v>21</v>
      </c>
      <c r="BS204" s="370" t="str">
        <f>IF(BP204&lt;&gt;"",IF(BP204&gt;BR204,IF(BP205&gt;BR205,"○",IF(BP206&gt;BR206,"○","×")),IF(BP205&gt;BR205,IF(BP206&gt;BR206,"○","×"),"×")),"")</f>
        <v>×</v>
      </c>
      <c r="BT204" s="419">
        <v>4</v>
      </c>
      <c r="BU204" s="420"/>
      <c r="BV204" s="420"/>
      <c r="BW204" s="421"/>
      <c r="BX204" s="89"/>
      <c r="BY204" s="181"/>
      <c r="BZ204" s="182"/>
      <c r="CA204" s="193"/>
      <c r="CB204" s="194"/>
      <c r="CC204" s="183"/>
      <c r="CD204" s="182"/>
      <c r="CE204" s="182"/>
      <c r="CF204" s="183"/>
      <c r="CG204" s="165"/>
      <c r="CH204" s="158"/>
      <c r="CL204" s="104"/>
      <c r="CM204" s="104"/>
      <c r="CN204" s="104"/>
      <c r="CO204" s="104"/>
      <c r="CP204" s="104"/>
    </row>
    <row r="205" spans="2:94" s="105" customFormat="1" ht="10.95" customHeight="1" x14ac:dyDescent="0.15">
      <c r="B205" s="104"/>
      <c r="C205" s="83" t="s">
        <v>146</v>
      </c>
      <c r="D205" s="82" t="s">
        <v>61</v>
      </c>
      <c r="E205" s="42">
        <f>IF(S196="","",S196)</f>
        <v>19</v>
      </c>
      <c r="F205" s="40" t="str">
        <f t="shared" si="52"/>
        <v>-</v>
      </c>
      <c r="G205" s="154">
        <f>IF(Q196="","",Q196)</f>
        <v>21</v>
      </c>
      <c r="H205" s="479" t="str">
        <f>IF(J202="","",J202)</f>
        <v>-</v>
      </c>
      <c r="I205" s="41">
        <f>IF(S199="","",S199)</f>
        <v>6</v>
      </c>
      <c r="J205" s="40" t="str">
        <f t="shared" si="54"/>
        <v>-</v>
      </c>
      <c r="K205" s="154">
        <f>IF(Q199="","",Q199)</f>
        <v>21</v>
      </c>
      <c r="L205" s="410" t="str">
        <f>IF(N202="","",N202)</f>
        <v/>
      </c>
      <c r="M205" s="154">
        <f>IF(S202="","",S202)</f>
        <v>14</v>
      </c>
      <c r="N205" s="40" t="str">
        <f t="shared" si="56"/>
        <v>-</v>
      </c>
      <c r="O205" s="154">
        <f>IF(Q202="","",Q202)</f>
        <v>21</v>
      </c>
      <c r="P205" s="410" t="str">
        <f>IF(R202="","",R202)</f>
        <v>-</v>
      </c>
      <c r="Q205" s="403"/>
      <c r="R205" s="379"/>
      <c r="S205" s="379"/>
      <c r="T205" s="380"/>
      <c r="U205" s="99">
        <v>21</v>
      </c>
      <c r="V205" s="40" t="str">
        <f t="shared" si="48"/>
        <v>-</v>
      </c>
      <c r="W205" s="96">
        <v>8</v>
      </c>
      <c r="X205" s="370"/>
      <c r="Y205" s="422"/>
      <c r="Z205" s="423"/>
      <c r="AA205" s="423"/>
      <c r="AB205" s="424"/>
      <c r="AC205" s="89"/>
      <c r="AD205" s="170">
        <f>COUNTIF(E204:X206,"○")</f>
        <v>2</v>
      </c>
      <c r="AE205" s="171">
        <f>COUNTIF(E204:X206,"×")</f>
        <v>2</v>
      </c>
      <c r="AF205" s="190">
        <f>(IF((E204&gt;G204),1,0))+(IF((E205&gt;G205),1,0))+(IF((E206&gt;G206),1,0))+(IF((I204&gt;K204),1,0))+(IF((I205&gt;K205),1,0))+(IF((I206&gt;K206),1,0))+(IF((M204&gt;O204),1,0))+(IF((M205&gt;O205),1,0))+(IF((M206&gt;O206),1,0))+(IF((Q204&gt;S204),1,0))+(IF((Q205&gt;S205),1,0))+(IF((Q206&gt;S206),1,0))+(IF((U204&gt;W204),1,0))+(IF((U205&gt;W205),1,0))+(IF((U206&gt;W206),1,0))</f>
        <v>4</v>
      </c>
      <c r="AG205" s="191">
        <f>(IF((E204&lt;G204),1,0))+(IF((E205&lt;G205),1,0))+(IF((E206&lt;G206),1,0))+(IF((I204&lt;K204),1,0))+(IF((I205&lt;K205),1,0))+(IF((I206&lt;K206),1,0))+(IF((M204&lt;O204),1,0))+(IF((M205&lt;O205),1,0))+(IF((M206&lt;O206),1,0))+(IF((Q204&lt;S204),1,0))+(IF((Q205&lt;S205),1,0))+(IF((Q206&lt;S206),1,0))+(IF((U204&lt;W204),1,0))+(IF((U205&lt;W205),1,0))+(IF((U206&lt;W206),1,0))</f>
        <v>5</v>
      </c>
      <c r="AH205" s="192">
        <f>AF205-AG205</f>
        <v>-1</v>
      </c>
      <c r="AI205" s="171">
        <f>SUM(E204:E206,I204:I206,M204:M206,Q204:Q206,U204:U206)</f>
        <v>145</v>
      </c>
      <c r="AJ205" s="171">
        <f>SUM(G204:G206,K204:K206,O204:O206,S204:S206,W204:W206)</f>
        <v>147</v>
      </c>
      <c r="AK205" s="175">
        <f>AI205-AJ205</f>
        <v>-2</v>
      </c>
      <c r="AL205" s="425">
        <f>(AD205-AE205)*1000+(AH205)*100+AK205</f>
        <v>-102</v>
      </c>
      <c r="AM205" s="426"/>
      <c r="AN205" s="108"/>
      <c r="AO205" s="458" t="s">
        <v>184</v>
      </c>
      <c r="AP205" s="459"/>
      <c r="AQ205" s="459"/>
      <c r="AR205" s="459"/>
      <c r="AS205" s="459"/>
      <c r="AT205" s="460" t="s">
        <v>158</v>
      </c>
      <c r="AU205" s="460"/>
      <c r="AV205" s="460"/>
      <c r="AW205" s="460"/>
      <c r="AX205" s="460"/>
      <c r="AY205" s="461"/>
      <c r="AZ205" s="42">
        <f>IF(BN196="","",BN196)</f>
        <v>8</v>
      </c>
      <c r="BA205" s="40" t="str">
        <f t="shared" si="53"/>
        <v>-</v>
      </c>
      <c r="BB205" s="154">
        <f>IF(BL196="","",BL196)</f>
        <v>21</v>
      </c>
      <c r="BC205" s="479" t="str">
        <f>IF(BE202="","",BE202)</f>
        <v>-</v>
      </c>
      <c r="BD205" s="41">
        <f>IF(BN199="","",BN199)</f>
        <v>14</v>
      </c>
      <c r="BE205" s="40" t="str">
        <f t="shared" si="55"/>
        <v>-</v>
      </c>
      <c r="BF205" s="154">
        <f>IF(BL199="","",BL199)</f>
        <v>21</v>
      </c>
      <c r="BG205" s="410" t="str">
        <f>IF(BI202="","",BI202)</f>
        <v/>
      </c>
      <c r="BH205" s="154">
        <f>IF(BN202="","",BN202)</f>
        <v>3</v>
      </c>
      <c r="BI205" s="40" t="str">
        <f t="shared" si="57"/>
        <v>-</v>
      </c>
      <c r="BJ205" s="154">
        <f>IF(BL202="","",BL202)</f>
        <v>21</v>
      </c>
      <c r="BK205" s="410" t="str">
        <f>IF(BM202="","",BM202)</f>
        <v>-</v>
      </c>
      <c r="BL205" s="403"/>
      <c r="BM205" s="379"/>
      <c r="BN205" s="379"/>
      <c r="BO205" s="380"/>
      <c r="BP205" s="99">
        <v>18</v>
      </c>
      <c r="BQ205" s="40" t="str">
        <f t="shared" si="51"/>
        <v>-</v>
      </c>
      <c r="BR205" s="96">
        <v>21</v>
      </c>
      <c r="BS205" s="370"/>
      <c r="BT205" s="422"/>
      <c r="BU205" s="423"/>
      <c r="BV205" s="423"/>
      <c r="BW205" s="424"/>
      <c r="BX205" s="89"/>
      <c r="BY205" s="170">
        <f>COUNTIF(AZ204:BS206,"○")</f>
        <v>0</v>
      </c>
      <c r="BZ205" s="171">
        <f>COUNTIF(AZ204:BS206,"×")</f>
        <v>4</v>
      </c>
      <c r="CA205" s="190">
        <f>(IF((AZ204&gt;BB204),1,0))+(IF((AZ205&gt;BB205),1,0))+(IF((AZ206&gt;BB206),1,0))+(IF((BD204&gt;BF204),1,0))+(IF((BD205&gt;BF205),1,0))+(IF((BD206&gt;BF206),1,0))+(IF((BH204&gt;BJ204),1,0))+(IF((BH205&gt;BJ205),1,0))+(IF((BH206&gt;BJ206),1,0))+(IF((BL204&gt;BN204),1,0))+(IF((BL205&gt;BN205),1,0))+(IF((BL206&gt;BN206),1,0))+(IF((BP204&gt;BR204),1,0))+(IF((BP205&gt;BR205),1,0))+(IF((BP206&gt;BR206),1,0))</f>
        <v>0</v>
      </c>
      <c r="CB205" s="191">
        <f>(IF((AZ204&lt;BB204),1,0))+(IF((AZ205&lt;BB205),1,0))+(IF((AZ206&lt;BB206),1,0))+(IF((BD204&lt;BF204),1,0))+(IF((BD205&lt;BF205),1,0))+(IF((BD206&lt;BF206),1,0))+(IF((BH204&lt;BJ204),1,0))+(IF((BH205&lt;BJ205),1,0))+(IF((BH206&lt;BJ206),1,0))+(IF((BL204&lt;BN204),1,0))+(IF((BL205&lt;BN205),1,0))+(IF((BL206&lt;BN206),1,0))+(IF((BP204&lt;BR204),1,0))+(IF((BP205&lt;BR205),1,0))+(IF((BP206&lt;BR206),1,0))</f>
        <v>8</v>
      </c>
      <c r="CC205" s="192">
        <f>CA205-CB205</f>
        <v>-8</v>
      </c>
      <c r="CD205" s="171">
        <f>SUM(AZ204:AZ206,BD204:BD206,BH204:BH206,BL204:BL206,BP204:BP206)</f>
        <v>79</v>
      </c>
      <c r="CE205" s="171">
        <f>SUM(BB204:BB206,BF204:BF206,BJ204:BJ206,BN204:BN206,BR204:BR206)</f>
        <v>168</v>
      </c>
      <c r="CF205" s="175">
        <f>CD205-CE205</f>
        <v>-89</v>
      </c>
      <c r="CG205" s="425">
        <f>(BY205-BZ205)*1000+(CC205)*100+CF205</f>
        <v>-4889</v>
      </c>
      <c r="CH205" s="426"/>
      <c r="CL205" s="104"/>
      <c r="CM205" s="104"/>
      <c r="CN205" s="104"/>
      <c r="CO205" s="104"/>
      <c r="CP205" s="104"/>
    </row>
    <row r="206" spans="2:94" s="105" customFormat="1" ht="10.95" customHeight="1" thickBot="1" x14ac:dyDescent="0.2">
      <c r="B206" s="104"/>
      <c r="C206" s="84"/>
      <c r="D206" s="86"/>
      <c r="E206" s="42">
        <f>IF(S197="","",S197)</f>
        <v>21</v>
      </c>
      <c r="F206" s="40" t="str">
        <f t="shared" si="52"/>
        <v>-</v>
      </c>
      <c r="G206" s="154">
        <f>IF(Q197="","",Q197)</f>
        <v>8</v>
      </c>
      <c r="H206" s="479" t="str">
        <f>IF(J203="","",J203)</f>
        <v/>
      </c>
      <c r="I206" s="41" t="str">
        <f>IF(S200="","",S200)</f>
        <v/>
      </c>
      <c r="J206" s="40" t="str">
        <f t="shared" si="54"/>
        <v/>
      </c>
      <c r="K206" s="154" t="str">
        <f>IF(Q200="","",Q200)</f>
        <v/>
      </c>
      <c r="L206" s="410" t="str">
        <f>IF(N203="","",N203)</f>
        <v/>
      </c>
      <c r="M206" s="154" t="str">
        <f>IF(S203="","",S203)</f>
        <v/>
      </c>
      <c r="N206" s="40" t="str">
        <f t="shared" si="56"/>
        <v/>
      </c>
      <c r="O206" s="154" t="str">
        <f>IF(Q203="","",Q203)</f>
        <v/>
      </c>
      <c r="P206" s="410" t="str">
        <f>IF(R203="","",R203)</f>
        <v/>
      </c>
      <c r="Q206" s="403"/>
      <c r="R206" s="379"/>
      <c r="S206" s="379"/>
      <c r="T206" s="380"/>
      <c r="U206" s="99"/>
      <c r="V206" s="40" t="str">
        <f t="shared" si="48"/>
        <v/>
      </c>
      <c r="W206" s="96"/>
      <c r="X206" s="418"/>
      <c r="Y206" s="71">
        <f>AD205</f>
        <v>2</v>
      </c>
      <c r="Z206" s="57" t="s">
        <v>10</v>
      </c>
      <c r="AA206" s="57">
        <f>AE205</f>
        <v>2</v>
      </c>
      <c r="AB206" s="72" t="s">
        <v>7</v>
      </c>
      <c r="AC206" s="89"/>
      <c r="AD206" s="184"/>
      <c r="AE206" s="185"/>
      <c r="AF206" s="195"/>
      <c r="AG206" s="196"/>
      <c r="AH206" s="189"/>
      <c r="AI206" s="185"/>
      <c r="AJ206" s="185"/>
      <c r="AK206" s="189"/>
      <c r="AL206" s="165"/>
      <c r="AM206" s="158"/>
      <c r="AN206" s="107"/>
      <c r="AO206" s="462"/>
      <c r="AP206" s="463"/>
      <c r="AQ206" s="463"/>
      <c r="AR206" s="463"/>
      <c r="AS206" s="463"/>
      <c r="AT206" s="464"/>
      <c r="AU206" s="464"/>
      <c r="AV206" s="464"/>
      <c r="AW206" s="464"/>
      <c r="AX206" s="464"/>
      <c r="AY206" s="465"/>
      <c r="AZ206" s="42" t="str">
        <f>IF(BN197="","",BN197)</f>
        <v/>
      </c>
      <c r="BA206" s="40" t="str">
        <f t="shared" si="53"/>
        <v/>
      </c>
      <c r="BB206" s="154" t="str">
        <f>IF(BL197="","",BL197)</f>
        <v/>
      </c>
      <c r="BC206" s="479" t="str">
        <f>IF(BE203="","",BE203)</f>
        <v>-</v>
      </c>
      <c r="BD206" s="41" t="str">
        <f>IF(BN200="","",BN200)</f>
        <v/>
      </c>
      <c r="BE206" s="40" t="str">
        <f t="shared" si="55"/>
        <v/>
      </c>
      <c r="BF206" s="154" t="str">
        <f>IF(BL200="","",BL200)</f>
        <v/>
      </c>
      <c r="BG206" s="410" t="str">
        <f>IF(BI203="","",BI203)</f>
        <v/>
      </c>
      <c r="BH206" s="154" t="str">
        <f>IF(BN203="","",BN203)</f>
        <v/>
      </c>
      <c r="BI206" s="40" t="str">
        <f t="shared" si="57"/>
        <v/>
      </c>
      <c r="BJ206" s="154" t="str">
        <f>IF(BL203="","",BL203)</f>
        <v/>
      </c>
      <c r="BK206" s="410" t="str">
        <f>IF(BM203="","",BM203)</f>
        <v/>
      </c>
      <c r="BL206" s="403"/>
      <c r="BM206" s="379"/>
      <c r="BN206" s="379"/>
      <c r="BO206" s="380"/>
      <c r="BP206" s="99"/>
      <c r="BQ206" s="40" t="str">
        <f t="shared" si="51"/>
        <v/>
      </c>
      <c r="BR206" s="96"/>
      <c r="BS206" s="418"/>
      <c r="BT206" s="18">
        <f>BY205</f>
        <v>0</v>
      </c>
      <c r="BU206" s="17" t="s">
        <v>10</v>
      </c>
      <c r="BV206" s="17">
        <f>BZ205</f>
        <v>4</v>
      </c>
      <c r="BW206" s="16" t="s">
        <v>7</v>
      </c>
      <c r="BX206" s="89"/>
      <c r="BY206" s="184"/>
      <c r="BZ206" s="185"/>
      <c r="CA206" s="195"/>
      <c r="CB206" s="196"/>
      <c r="CC206" s="189"/>
      <c r="CD206" s="185"/>
      <c r="CE206" s="185"/>
      <c r="CF206" s="189"/>
      <c r="CG206" s="165"/>
      <c r="CH206" s="158"/>
      <c r="CL206" s="104"/>
      <c r="CM206" s="104"/>
      <c r="CN206" s="104"/>
      <c r="CO206" s="104"/>
      <c r="CP206" s="104"/>
    </row>
    <row r="207" spans="2:94" s="105" customFormat="1" ht="10.95" customHeight="1" x14ac:dyDescent="0.15">
      <c r="B207" s="104"/>
      <c r="C207" s="85" t="s">
        <v>147</v>
      </c>
      <c r="D207" s="88" t="s">
        <v>134</v>
      </c>
      <c r="E207" s="45">
        <f>IF(W195="","",W195)</f>
        <v>19</v>
      </c>
      <c r="F207" s="43" t="str">
        <f t="shared" si="52"/>
        <v>-</v>
      </c>
      <c r="G207" s="153">
        <f>IF(U195="","",U195)</f>
        <v>21</v>
      </c>
      <c r="H207" s="478" t="str">
        <f>IF(X195="","",IF(X195="○","×",IF(X195="×","○")))</f>
        <v>×</v>
      </c>
      <c r="I207" s="44">
        <f>IF(W198="","",W198)</f>
        <v>6</v>
      </c>
      <c r="J207" s="43" t="str">
        <f t="shared" si="54"/>
        <v>-</v>
      </c>
      <c r="K207" s="153">
        <f>IF(U198="","",U198)</f>
        <v>21</v>
      </c>
      <c r="L207" s="409" t="str">
        <f>IF(X198="","",IF(X198="○","×",IF(X198="×","○")))</f>
        <v>×</v>
      </c>
      <c r="M207" s="153">
        <f>IF(W201="","",W201)</f>
        <v>14</v>
      </c>
      <c r="N207" s="43" t="str">
        <f t="shared" si="56"/>
        <v>-</v>
      </c>
      <c r="O207" s="153">
        <f>IF(U201="","",U201)</f>
        <v>21</v>
      </c>
      <c r="P207" s="409" t="str">
        <f>IF(X201="","",IF(X201="○","×",IF(X201="×","○")))</f>
        <v>×</v>
      </c>
      <c r="Q207" s="44">
        <f>IF(W204="","",W204)</f>
        <v>12</v>
      </c>
      <c r="R207" s="43" t="str">
        <f>IF(Q207="","","-")</f>
        <v>-</v>
      </c>
      <c r="S207" s="153">
        <f>IF(U204="","",U204)</f>
        <v>21</v>
      </c>
      <c r="T207" s="409" t="str">
        <f>IF(X204="","",IF(X204="○","×",IF(X204="×","○")))</f>
        <v>×</v>
      </c>
      <c r="U207" s="400"/>
      <c r="V207" s="401"/>
      <c r="W207" s="401"/>
      <c r="X207" s="402"/>
      <c r="Y207" s="419">
        <f>RANK(AL208,AL195:AL208)</f>
        <v>5</v>
      </c>
      <c r="Z207" s="420"/>
      <c r="AA207" s="420"/>
      <c r="AB207" s="421"/>
      <c r="AC207" s="89"/>
      <c r="AD207" s="170"/>
      <c r="AE207" s="171"/>
      <c r="AF207" s="190"/>
      <c r="AG207" s="191"/>
      <c r="AH207" s="175"/>
      <c r="AI207" s="171"/>
      <c r="AJ207" s="171"/>
      <c r="AK207" s="175"/>
      <c r="AL207" s="165"/>
      <c r="AM207" s="158"/>
      <c r="AN207" s="108"/>
      <c r="AO207" s="458" t="s">
        <v>156</v>
      </c>
      <c r="AP207" s="459"/>
      <c r="AQ207" s="459"/>
      <c r="AR207" s="459"/>
      <c r="AS207" s="459"/>
      <c r="AT207" s="460" t="s">
        <v>134</v>
      </c>
      <c r="AU207" s="460"/>
      <c r="AV207" s="460"/>
      <c r="AW207" s="460"/>
      <c r="AX207" s="460"/>
      <c r="AY207" s="461"/>
      <c r="AZ207" s="45">
        <f>IF(BR195="","",BR195)</f>
        <v>13</v>
      </c>
      <c r="BA207" s="43" t="str">
        <f t="shared" si="53"/>
        <v>-</v>
      </c>
      <c r="BB207" s="153">
        <f>IF(BP195="","",BP195)</f>
        <v>21</v>
      </c>
      <c r="BC207" s="478" t="str">
        <f>IF(BS195="","",IF(BS195="○","×",IF(BS195="×","○")))</f>
        <v>×</v>
      </c>
      <c r="BD207" s="44">
        <f>IF(BR198="","",BR198)</f>
        <v>14</v>
      </c>
      <c r="BE207" s="43" t="str">
        <f t="shared" si="55"/>
        <v>-</v>
      </c>
      <c r="BF207" s="153">
        <f>IF(BP198="","",BP198)</f>
        <v>21</v>
      </c>
      <c r="BG207" s="409" t="str">
        <f>IF(BS198="","",IF(BS198="○","×",IF(BS198="×","○")))</f>
        <v>×</v>
      </c>
      <c r="BH207" s="153">
        <f>IF(BR201="","",BR201)</f>
        <v>8</v>
      </c>
      <c r="BI207" s="43" t="str">
        <f t="shared" si="57"/>
        <v>-</v>
      </c>
      <c r="BJ207" s="153">
        <f>IF(BP201="","",BP201)</f>
        <v>21</v>
      </c>
      <c r="BK207" s="409" t="str">
        <f>IF(BS201="","",IF(BS201="○","×",IF(BS201="×","○")))</f>
        <v>×</v>
      </c>
      <c r="BL207" s="44">
        <f>IF(BR204="","",BR204)</f>
        <v>21</v>
      </c>
      <c r="BM207" s="43" t="str">
        <f>IF(BL207="","","-")</f>
        <v>-</v>
      </c>
      <c r="BN207" s="153">
        <f>IF(BP204="","",BP204)</f>
        <v>5</v>
      </c>
      <c r="BO207" s="409" t="str">
        <f>IF(BS204="","",IF(BS204="○","×",IF(BS204="×","○")))</f>
        <v>○</v>
      </c>
      <c r="BP207" s="400"/>
      <c r="BQ207" s="401"/>
      <c r="BR207" s="401"/>
      <c r="BS207" s="402"/>
      <c r="BT207" s="419">
        <v>3</v>
      </c>
      <c r="BU207" s="420"/>
      <c r="BV207" s="420"/>
      <c r="BW207" s="421"/>
      <c r="BX207" s="89"/>
      <c r="BY207" s="170"/>
      <c r="BZ207" s="171"/>
      <c r="CA207" s="190"/>
      <c r="CB207" s="191"/>
      <c r="CC207" s="175"/>
      <c r="CD207" s="171"/>
      <c r="CE207" s="171"/>
      <c r="CF207" s="175"/>
      <c r="CG207" s="165"/>
      <c r="CH207" s="158"/>
      <c r="CL207" s="104"/>
      <c r="CM207" s="104"/>
      <c r="CN207" s="104"/>
      <c r="CO207" s="104"/>
      <c r="CP207" s="104"/>
    </row>
    <row r="208" spans="2:94" s="105" customFormat="1" ht="10.95" customHeight="1" x14ac:dyDescent="0.15">
      <c r="B208" s="104"/>
      <c r="C208" s="83" t="s">
        <v>148</v>
      </c>
      <c r="D208" s="82" t="s">
        <v>134</v>
      </c>
      <c r="E208" s="42">
        <f>IF(W196="","",W196)</f>
        <v>19</v>
      </c>
      <c r="F208" s="40" t="str">
        <f t="shared" si="52"/>
        <v>-</v>
      </c>
      <c r="G208" s="154">
        <f>IF(U196="","",U196)</f>
        <v>21</v>
      </c>
      <c r="H208" s="479" t="str">
        <f>IF(J199="","",J199)</f>
        <v/>
      </c>
      <c r="I208" s="41">
        <f>IF(W199="","",W199)</f>
        <v>8</v>
      </c>
      <c r="J208" s="40" t="str">
        <f t="shared" si="54"/>
        <v>-</v>
      </c>
      <c r="K208" s="154">
        <f>IF(U199="","",U199)</f>
        <v>21</v>
      </c>
      <c r="L208" s="410" t="str">
        <f>IF(N205="","",N205)</f>
        <v>-</v>
      </c>
      <c r="M208" s="154">
        <f>IF(W202="","",W202)</f>
        <v>9</v>
      </c>
      <c r="N208" s="40" t="str">
        <f t="shared" si="56"/>
        <v>-</v>
      </c>
      <c r="O208" s="154">
        <f>IF(U202="","",U202)</f>
        <v>21</v>
      </c>
      <c r="P208" s="410" t="str">
        <f>IF(R205="","",R205)</f>
        <v/>
      </c>
      <c r="Q208" s="41">
        <f>IF(W205="","",W205)</f>
        <v>8</v>
      </c>
      <c r="R208" s="40" t="str">
        <f>IF(Q208="","","-")</f>
        <v>-</v>
      </c>
      <c r="S208" s="154">
        <f>IF(U205="","",U205)</f>
        <v>21</v>
      </c>
      <c r="T208" s="410" t="str">
        <f>IF(V205="","",V205)</f>
        <v>-</v>
      </c>
      <c r="U208" s="403"/>
      <c r="V208" s="379"/>
      <c r="W208" s="379"/>
      <c r="X208" s="380"/>
      <c r="Y208" s="422"/>
      <c r="Z208" s="423"/>
      <c r="AA208" s="423"/>
      <c r="AB208" s="424"/>
      <c r="AC208" s="89"/>
      <c r="AD208" s="170">
        <f>COUNTIF(E207:X209,"○")</f>
        <v>0</v>
      </c>
      <c r="AE208" s="171">
        <f>COUNTIF(E207:X209,"×")</f>
        <v>4</v>
      </c>
      <c r="AF208" s="190">
        <f>(IF((E207&gt;G207),1,0))+(IF((E208&gt;G208),1,0))+(IF((E209&gt;G209),1,0))+(IF((I207&gt;K207),1,0))+(IF((I208&gt;K208),1,0))+(IF((I209&gt;K209),1,0))+(IF((M207&gt;O207),1,0))+(IF((M208&gt;O208),1,0))+(IF((M209&gt;O209),1,0))+(IF((Q207&gt;S207),1,0))+(IF((Q208&gt;S208),1,0))+(IF((Q209&gt;S209),1,0))+(IF((U207&gt;W207),1,0))+(IF((U208&gt;W208),1,0))+(IF((U209&gt;W209),1,0))</f>
        <v>0</v>
      </c>
      <c r="AG208" s="191">
        <f>(IF((E207&lt;G207),1,0))+(IF((E208&lt;G208),1,0))+(IF((E209&lt;G209),1,0))+(IF((I207&lt;K207),1,0))+(IF((I208&lt;K208),1,0))+(IF((I209&lt;K209),1,0))+(IF((M207&lt;O207),1,0))+(IF((M208&lt;O208),1,0))+(IF((M209&lt;O209),1,0))+(IF((Q207&lt;S207),1,0))+(IF((Q208&lt;S208),1,0))+(IF((Q209&lt;S209),1,0))+(IF((U207&lt;W207),1,0))+(IF((U208&lt;W208),1,0))+(IF((U209&lt;W209),1,0))</f>
        <v>8</v>
      </c>
      <c r="AH208" s="192">
        <f>AF208-AG208</f>
        <v>-8</v>
      </c>
      <c r="AI208" s="171">
        <f>SUM(E207:E209,I207:I209,M207:M209,Q207:Q209,U207:U209)</f>
        <v>95</v>
      </c>
      <c r="AJ208" s="171">
        <f>SUM(G207:G209,K207:K209,O207:O209,S207:S209,W207:W209)</f>
        <v>168</v>
      </c>
      <c r="AK208" s="175">
        <f>AI208-AJ208</f>
        <v>-73</v>
      </c>
      <c r="AL208" s="425">
        <f>(AD208-AE208)*1000+(AH208)*100+AK208</f>
        <v>-4873</v>
      </c>
      <c r="AM208" s="426"/>
      <c r="AN208" s="108"/>
      <c r="AO208" s="458" t="s">
        <v>157</v>
      </c>
      <c r="AP208" s="459"/>
      <c r="AQ208" s="459"/>
      <c r="AR208" s="459"/>
      <c r="AS208" s="459"/>
      <c r="AT208" s="460" t="s">
        <v>134</v>
      </c>
      <c r="AU208" s="460"/>
      <c r="AV208" s="460"/>
      <c r="AW208" s="460"/>
      <c r="AX208" s="460"/>
      <c r="AY208" s="461"/>
      <c r="AZ208" s="42">
        <f>IF(BR196="","",BR196)</f>
        <v>6</v>
      </c>
      <c r="BA208" s="40" t="str">
        <f t="shared" si="53"/>
        <v>-</v>
      </c>
      <c r="BB208" s="154">
        <f>IF(BP196="","",BP196)</f>
        <v>21</v>
      </c>
      <c r="BC208" s="479" t="str">
        <f>IF(BE199="","",BE199)</f>
        <v/>
      </c>
      <c r="BD208" s="41">
        <f>IF(BR199="","",BR199)</f>
        <v>12</v>
      </c>
      <c r="BE208" s="40" t="str">
        <f t="shared" si="55"/>
        <v>-</v>
      </c>
      <c r="BF208" s="154">
        <f>IF(BP199="","",BP199)</f>
        <v>21</v>
      </c>
      <c r="BG208" s="410" t="str">
        <f>IF(BI205="","",BI205)</f>
        <v>-</v>
      </c>
      <c r="BH208" s="154">
        <f>IF(BR202="","",BR202)</f>
        <v>15</v>
      </c>
      <c r="BI208" s="40" t="str">
        <f t="shared" si="57"/>
        <v>-</v>
      </c>
      <c r="BJ208" s="154">
        <f>IF(BP202="","",BP202)</f>
        <v>21</v>
      </c>
      <c r="BK208" s="410" t="str">
        <f>IF(BM205="","",BM205)</f>
        <v/>
      </c>
      <c r="BL208" s="41">
        <f>IF(BR205="","",BR205)</f>
        <v>21</v>
      </c>
      <c r="BM208" s="40" t="str">
        <f>IF(BL208="","","-")</f>
        <v>-</v>
      </c>
      <c r="BN208" s="154">
        <f>IF(BP205="","",BP205)</f>
        <v>18</v>
      </c>
      <c r="BO208" s="410" t="str">
        <f>IF(BQ205="","",BQ205)</f>
        <v>-</v>
      </c>
      <c r="BP208" s="403"/>
      <c r="BQ208" s="379"/>
      <c r="BR208" s="379"/>
      <c r="BS208" s="380"/>
      <c r="BT208" s="422"/>
      <c r="BU208" s="423"/>
      <c r="BV208" s="423"/>
      <c r="BW208" s="424"/>
      <c r="BX208" s="89"/>
      <c r="BY208" s="170">
        <f>COUNTIF(AZ207:BS209,"○")</f>
        <v>1</v>
      </c>
      <c r="BZ208" s="171">
        <f>COUNTIF(AZ207:BS209,"×")</f>
        <v>3</v>
      </c>
      <c r="CA208" s="190">
        <f>(IF((AZ207&gt;BB207),1,0))+(IF((AZ208&gt;BB208),1,0))+(IF((AZ209&gt;BB209),1,0))+(IF((BD207&gt;BF207),1,0))+(IF((BD208&gt;BF208),1,0))+(IF((BD209&gt;BF209),1,0))+(IF((BH207&gt;BJ207),1,0))+(IF((BH208&gt;BJ208),1,0))+(IF((BH209&gt;BJ209),1,0))+(IF((BL207&gt;BN207),1,0))+(IF((BL208&gt;BN208),1,0))+(IF((BL209&gt;BN209),1,0))+(IF((BP207&gt;BR207),1,0))+(IF((BP208&gt;BR208),1,0))+(IF((BP209&gt;BR209),1,0))</f>
        <v>2</v>
      </c>
      <c r="CB208" s="191">
        <f>(IF((AZ207&lt;BB207),1,0))+(IF((AZ208&lt;BB208),1,0))+(IF((AZ209&lt;BB209),1,0))+(IF((BD207&lt;BF207),1,0))+(IF((BD208&lt;BF208),1,0))+(IF((BD209&lt;BF209),1,0))+(IF((BH207&lt;BJ207),1,0))+(IF((BH208&lt;BJ208),1,0))+(IF((BH209&lt;BJ209),1,0))+(IF((BL207&lt;BN207),1,0))+(IF((BL208&lt;BN208),1,0))+(IF((BL209&lt;BN209),1,0))+(IF((BP207&lt;BR207),1,0))+(IF((BP208&lt;BR208),1,0))+(IF((BP209&lt;BR209),1,0))</f>
        <v>6</v>
      </c>
      <c r="CC208" s="192">
        <f>CA208-CB208</f>
        <v>-4</v>
      </c>
      <c r="CD208" s="171">
        <f>SUM(AZ207:AZ209,BD207:BD209,BH207:BH209,BL207:BL209,BP207:BP209)</f>
        <v>110</v>
      </c>
      <c r="CE208" s="171">
        <f>SUM(BB207:BB209,BF207:BF209,BJ207:BJ209,BN207:BN209,BR207:BR209)</f>
        <v>149</v>
      </c>
      <c r="CF208" s="175">
        <f>CD208-CE208</f>
        <v>-39</v>
      </c>
      <c r="CG208" s="425">
        <f>(BY208-BZ208)*1000+(CC208)*100+CF208</f>
        <v>-2439</v>
      </c>
      <c r="CH208" s="426"/>
      <c r="CL208" s="104"/>
      <c r="CM208" s="104"/>
      <c r="CN208" s="104"/>
      <c r="CO208" s="104"/>
      <c r="CP208" s="104"/>
    </row>
    <row r="209" spans="2:94" s="105" customFormat="1" ht="10.95" customHeight="1" thickBot="1" x14ac:dyDescent="0.2">
      <c r="B209" s="104"/>
      <c r="C209" s="80"/>
      <c r="D209" s="79"/>
      <c r="E209" s="39" t="str">
        <f>IF(W197="","",W197)</f>
        <v/>
      </c>
      <c r="F209" s="37" t="str">
        <f t="shared" si="52"/>
        <v/>
      </c>
      <c r="G209" s="155" t="str">
        <f>IF(U197="","",U197)</f>
        <v/>
      </c>
      <c r="H209" s="480" t="str">
        <f>IF(J200="","",J200)</f>
        <v/>
      </c>
      <c r="I209" s="38" t="str">
        <f>IF(W200="","",W200)</f>
        <v/>
      </c>
      <c r="J209" s="37" t="str">
        <f t="shared" si="54"/>
        <v/>
      </c>
      <c r="K209" s="155" t="str">
        <f>IF(U200="","",U200)</f>
        <v/>
      </c>
      <c r="L209" s="427" t="str">
        <f>IF(N206="","",N206)</f>
        <v/>
      </c>
      <c r="M209" s="155" t="str">
        <f>IF(W203="","",W203)</f>
        <v/>
      </c>
      <c r="N209" s="37" t="str">
        <f t="shared" si="56"/>
        <v/>
      </c>
      <c r="O209" s="155" t="str">
        <f>IF(U203="","",U203)</f>
        <v/>
      </c>
      <c r="P209" s="427" t="str">
        <f>IF(R206="","",R206)</f>
        <v/>
      </c>
      <c r="Q209" s="38" t="str">
        <f>IF(W206="","",W206)</f>
        <v/>
      </c>
      <c r="R209" s="37" t="str">
        <f>IF(Q209="","","-")</f>
        <v/>
      </c>
      <c r="S209" s="155" t="str">
        <f>IF(U206="","",U206)</f>
        <v/>
      </c>
      <c r="T209" s="427" t="str">
        <f>IF(V206="","",V206)</f>
        <v/>
      </c>
      <c r="U209" s="430"/>
      <c r="V209" s="431"/>
      <c r="W209" s="431"/>
      <c r="X209" s="491"/>
      <c r="Y209" s="73">
        <f>AD208</f>
        <v>0</v>
      </c>
      <c r="Z209" s="74" t="s">
        <v>10</v>
      </c>
      <c r="AA209" s="74">
        <f>AE208</f>
        <v>4</v>
      </c>
      <c r="AB209" s="75" t="s">
        <v>7</v>
      </c>
      <c r="AC209" s="89"/>
      <c r="AD209" s="184"/>
      <c r="AE209" s="185"/>
      <c r="AF209" s="195"/>
      <c r="AG209" s="196"/>
      <c r="AH209" s="189"/>
      <c r="AI209" s="185"/>
      <c r="AJ209" s="185"/>
      <c r="AK209" s="189"/>
      <c r="AL209" s="164"/>
      <c r="AM209" s="160"/>
      <c r="AN209" s="107"/>
      <c r="AO209" s="474"/>
      <c r="AP209" s="475"/>
      <c r="AQ209" s="475"/>
      <c r="AR209" s="475"/>
      <c r="AS209" s="475"/>
      <c r="AT209" s="476"/>
      <c r="AU209" s="476"/>
      <c r="AV209" s="476"/>
      <c r="AW209" s="476"/>
      <c r="AX209" s="476"/>
      <c r="AY209" s="477"/>
      <c r="AZ209" s="39" t="str">
        <f>IF(BR197="","",BR197)</f>
        <v/>
      </c>
      <c r="BA209" s="37" t="str">
        <f t="shared" si="53"/>
        <v/>
      </c>
      <c r="BB209" s="155" t="str">
        <f>IF(BP197="","",BP197)</f>
        <v/>
      </c>
      <c r="BC209" s="480" t="str">
        <f>IF(BE200="","",BE200)</f>
        <v/>
      </c>
      <c r="BD209" s="38" t="str">
        <f>IF(BR200="","",BR200)</f>
        <v/>
      </c>
      <c r="BE209" s="37" t="str">
        <f t="shared" si="55"/>
        <v/>
      </c>
      <c r="BF209" s="155" t="str">
        <f>IF(BP200="","",BP200)</f>
        <v/>
      </c>
      <c r="BG209" s="427" t="str">
        <f>IF(BI206="","",BI206)</f>
        <v/>
      </c>
      <c r="BH209" s="155" t="str">
        <f>IF(BR203="","",BR203)</f>
        <v/>
      </c>
      <c r="BI209" s="37" t="str">
        <f t="shared" si="57"/>
        <v/>
      </c>
      <c r="BJ209" s="155" t="str">
        <f>IF(BP203="","",BP203)</f>
        <v/>
      </c>
      <c r="BK209" s="427" t="str">
        <f>IF(BM206="","",BM206)</f>
        <v/>
      </c>
      <c r="BL209" s="38" t="str">
        <f>IF(BR206="","",BR206)</f>
        <v/>
      </c>
      <c r="BM209" s="37" t="str">
        <f>IF(BL209="","","-")</f>
        <v/>
      </c>
      <c r="BN209" s="155" t="str">
        <f>IF(BP206="","",BP206)</f>
        <v/>
      </c>
      <c r="BO209" s="427" t="str">
        <f>IF(BQ206="","",BQ206)</f>
        <v/>
      </c>
      <c r="BP209" s="430"/>
      <c r="BQ209" s="431"/>
      <c r="BR209" s="431"/>
      <c r="BS209" s="491"/>
      <c r="BT209" s="3">
        <f>BY208</f>
        <v>1</v>
      </c>
      <c r="BU209" s="2" t="s">
        <v>10</v>
      </c>
      <c r="BV209" s="2">
        <f>BZ208</f>
        <v>3</v>
      </c>
      <c r="BW209" s="1" t="s">
        <v>7</v>
      </c>
      <c r="BX209" s="89"/>
      <c r="BY209" s="184"/>
      <c r="BZ209" s="185"/>
      <c r="CA209" s="195"/>
      <c r="CB209" s="196"/>
      <c r="CC209" s="189"/>
      <c r="CD209" s="185"/>
      <c r="CE209" s="185"/>
      <c r="CF209" s="189"/>
      <c r="CG209" s="164"/>
      <c r="CH209" s="160"/>
      <c r="CL209" s="104"/>
      <c r="CM209" s="104"/>
      <c r="CN209" s="104"/>
      <c r="CO209" s="104"/>
      <c r="CP209" s="104"/>
    </row>
    <row r="211" spans="2:94" ht="12" customHeight="1" thickBot="1" x14ac:dyDescent="0.25">
      <c r="I211" s="433" t="s">
        <v>26</v>
      </c>
      <c r="J211" s="434"/>
      <c r="K211" s="434"/>
      <c r="L211" s="435"/>
      <c r="M211" s="439" t="s">
        <v>206</v>
      </c>
      <c r="N211" s="440"/>
      <c r="O211" s="440"/>
      <c r="P211" s="440"/>
      <c r="Q211" s="440"/>
      <c r="R211" s="440" t="s">
        <v>208</v>
      </c>
      <c r="S211" s="440"/>
      <c r="T211" s="440"/>
      <c r="U211" s="440"/>
      <c r="V211" s="440"/>
      <c r="W211" s="441"/>
      <c r="X211" s="260"/>
      <c r="Y211" s="260"/>
      <c r="Z211" s="260"/>
      <c r="AA211" s="260"/>
      <c r="AB211" s="260"/>
      <c r="AC211" s="260"/>
      <c r="AD211" s="260"/>
    </row>
    <row r="212" spans="2:94" ht="12" customHeight="1" thickTop="1" thickBot="1" x14ac:dyDescent="0.25">
      <c r="I212" s="436"/>
      <c r="J212" s="437"/>
      <c r="K212" s="437"/>
      <c r="L212" s="438"/>
      <c r="M212" s="446" t="s">
        <v>207</v>
      </c>
      <c r="N212" s="447"/>
      <c r="O212" s="447"/>
      <c r="P212" s="447"/>
      <c r="Q212" s="447"/>
      <c r="R212" s="447" t="s">
        <v>208</v>
      </c>
      <c r="S212" s="447"/>
      <c r="T212" s="447"/>
      <c r="U212" s="447"/>
      <c r="V212" s="447"/>
      <c r="W212" s="448"/>
      <c r="X212" s="310">
        <v>21</v>
      </c>
      <c r="Y212" s="311">
        <v>21</v>
      </c>
      <c r="Z212" s="312"/>
      <c r="AA212" s="285"/>
      <c r="AB212" s="285"/>
      <c r="AC212" s="260"/>
      <c r="AD212" s="260"/>
    </row>
    <row r="213" spans="2:94" ht="12" customHeight="1" thickTop="1" x14ac:dyDescent="0.2">
      <c r="I213" s="433" t="s">
        <v>24</v>
      </c>
      <c r="J213" s="434"/>
      <c r="K213" s="434"/>
      <c r="L213" s="435"/>
      <c r="M213" s="439" t="s">
        <v>217</v>
      </c>
      <c r="N213" s="440"/>
      <c r="O213" s="440"/>
      <c r="P213" s="440"/>
      <c r="Q213" s="440"/>
      <c r="R213" s="440" t="s">
        <v>276</v>
      </c>
      <c r="S213" s="440"/>
      <c r="T213" s="440"/>
      <c r="U213" s="440"/>
      <c r="V213" s="440"/>
      <c r="W213" s="441"/>
      <c r="X213" s="286">
        <v>5</v>
      </c>
      <c r="Y213" s="287">
        <v>10</v>
      </c>
      <c r="Z213" s="288"/>
      <c r="AA213" s="316"/>
      <c r="AB213" s="317"/>
      <c r="AC213" s="260"/>
      <c r="AD213" s="260"/>
      <c r="AE213" s="124" t="s">
        <v>136</v>
      </c>
      <c r="AF213" s="124"/>
      <c r="AG213" s="124"/>
      <c r="AH213" s="124"/>
      <c r="AI213" s="112"/>
      <c r="AJ213" s="105"/>
      <c r="AK213" s="105"/>
      <c r="AL213" s="105"/>
      <c r="AM213" s="105"/>
      <c r="AN213" s="105"/>
      <c r="AO213" s="105"/>
      <c r="AP213" s="105"/>
      <c r="AQ213" s="105"/>
    </row>
    <row r="214" spans="2:94" ht="12" customHeight="1" thickBot="1" x14ac:dyDescent="0.25">
      <c r="I214" s="436"/>
      <c r="J214" s="437"/>
      <c r="K214" s="437"/>
      <c r="L214" s="438"/>
      <c r="M214" s="446" t="s">
        <v>218</v>
      </c>
      <c r="N214" s="447"/>
      <c r="O214" s="447"/>
      <c r="P214" s="447"/>
      <c r="Q214" s="447"/>
      <c r="R214" s="447" t="s">
        <v>276</v>
      </c>
      <c r="S214" s="447"/>
      <c r="T214" s="447"/>
      <c r="U214" s="447"/>
      <c r="V214" s="447"/>
      <c r="W214" s="448"/>
      <c r="X214" s="285"/>
      <c r="Y214" s="285"/>
      <c r="Z214" s="289">
        <v>21</v>
      </c>
      <c r="AA214" s="290">
        <v>21</v>
      </c>
      <c r="AB214" s="318"/>
      <c r="AC214" s="320"/>
      <c r="AD214" s="321"/>
      <c r="AE214" s="481" t="s">
        <v>256</v>
      </c>
      <c r="AF214" s="450"/>
      <c r="AG214" s="450"/>
      <c r="AH214" s="450"/>
      <c r="AI214" s="450"/>
      <c r="AJ214" s="450"/>
      <c r="AK214" s="482" t="s">
        <v>257</v>
      </c>
      <c r="AL214" s="450"/>
      <c r="AM214" s="450"/>
      <c r="AN214" s="450"/>
      <c r="AO214" s="450"/>
      <c r="AP214" s="450"/>
      <c r="AQ214" s="452"/>
    </row>
    <row r="215" spans="2:94" ht="12" customHeight="1" thickTop="1" thickBot="1" x14ac:dyDescent="0.25">
      <c r="I215" s="433" t="s">
        <v>23</v>
      </c>
      <c r="J215" s="434"/>
      <c r="K215" s="434"/>
      <c r="L215" s="435"/>
      <c r="M215" s="439" t="s">
        <v>209</v>
      </c>
      <c r="N215" s="440"/>
      <c r="O215" s="440"/>
      <c r="P215" s="440"/>
      <c r="Q215" s="440"/>
      <c r="R215" s="440" t="s">
        <v>211</v>
      </c>
      <c r="S215" s="440"/>
      <c r="T215" s="440"/>
      <c r="U215" s="440"/>
      <c r="V215" s="440"/>
      <c r="W215" s="441"/>
      <c r="X215" s="285"/>
      <c r="Y215" s="285"/>
      <c r="Z215" s="289">
        <v>14</v>
      </c>
      <c r="AA215" s="290">
        <v>18</v>
      </c>
      <c r="AB215" s="291"/>
      <c r="AC215" s="319"/>
      <c r="AD215" s="112"/>
      <c r="AE215" s="483" t="s">
        <v>260</v>
      </c>
      <c r="AF215" s="443"/>
      <c r="AG215" s="443"/>
      <c r="AH215" s="443"/>
      <c r="AI215" s="443"/>
      <c r="AJ215" s="443"/>
      <c r="AK215" s="484" t="s">
        <v>257</v>
      </c>
      <c r="AL215" s="443"/>
      <c r="AM215" s="443"/>
      <c r="AN215" s="443"/>
      <c r="AO215" s="443"/>
      <c r="AP215" s="443"/>
      <c r="AQ215" s="445"/>
    </row>
    <row r="216" spans="2:94" ht="12" customHeight="1" thickTop="1" thickBot="1" x14ac:dyDescent="0.25">
      <c r="I216" s="436"/>
      <c r="J216" s="437"/>
      <c r="K216" s="437"/>
      <c r="L216" s="438"/>
      <c r="M216" s="446" t="s">
        <v>210</v>
      </c>
      <c r="N216" s="447"/>
      <c r="O216" s="447"/>
      <c r="P216" s="447"/>
      <c r="Q216" s="447"/>
      <c r="R216" s="447" t="s">
        <v>211</v>
      </c>
      <c r="S216" s="447"/>
      <c r="T216" s="447"/>
      <c r="U216" s="447"/>
      <c r="V216" s="447"/>
      <c r="W216" s="448"/>
      <c r="X216" s="310">
        <v>15</v>
      </c>
      <c r="Y216" s="311">
        <v>21</v>
      </c>
      <c r="Z216" s="312">
        <v>21</v>
      </c>
      <c r="AA216" s="292"/>
      <c r="AB216" s="293"/>
      <c r="AC216" s="260"/>
      <c r="AD216" s="260"/>
      <c r="AE216" s="131" t="s">
        <v>137</v>
      </c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</row>
    <row r="217" spans="2:94" ht="12" customHeight="1" thickTop="1" x14ac:dyDescent="0.2">
      <c r="I217" s="433" t="s">
        <v>22</v>
      </c>
      <c r="J217" s="434"/>
      <c r="K217" s="434"/>
      <c r="L217" s="435"/>
      <c r="M217" s="439" t="s">
        <v>215</v>
      </c>
      <c r="N217" s="440"/>
      <c r="O217" s="440"/>
      <c r="P217" s="440"/>
      <c r="Q217" s="440"/>
      <c r="R217" s="440" t="s">
        <v>257</v>
      </c>
      <c r="S217" s="440"/>
      <c r="T217" s="440"/>
      <c r="U217" s="440"/>
      <c r="V217" s="440"/>
      <c r="W217" s="441"/>
      <c r="X217" s="286">
        <v>21</v>
      </c>
      <c r="Y217" s="287">
        <v>16</v>
      </c>
      <c r="Z217" s="288">
        <v>15</v>
      </c>
      <c r="AA217" s="285"/>
      <c r="AB217" s="285"/>
      <c r="AC217" s="260"/>
      <c r="AD217" s="260"/>
      <c r="AE217" s="481" t="s">
        <v>262</v>
      </c>
      <c r="AF217" s="450"/>
      <c r="AG217" s="450"/>
      <c r="AH217" s="450"/>
      <c r="AI217" s="450"/>
      <c r="AJ217" s="450"/>
      <c r="AK217" s="482" t="s">
        <v>248</v>
      </c>
      <c r="AL217" s="450"/>
      <c r="AM217" s="450"/>
      <c r="AN217" s="450"/>
      <c r="AO217" s="450"/>
      <c r="AP217" s="450"/>
      <c r="AQ217" s="452"/>
    </row>
    <row r="218" spans="2:94" ht="12" customHeight="1" thickBot="1" x14ac:dyDescent="0.25">
      <c r="I218" s="436"/>
      <c r="J218" s="437"/>
      <c r="K218" s="437"/>
      <c r="L218" s="438"/>
      <c r="M218" s="446" t="s">
        <v>216</v>
      </c>
      <c r="N218" s="447"/>
      <c r="O218" s="447"/>
      <c r="P218" s="447"/>
      <c r="Q218" s="447"/>
      <c r="R218" s="447" t="s">
        <v>257</v>
      </c>
      <c r="S218" s="447"/>
      <c r="T218" s="447"/>
      <c r="U218" s="447"/>
      <c r="V218" s="447"/>
      <c r="W218" s="448"/>
      <c r="X218" s="260"/>
      <c r="Y218" s="260"/>
      <c r="Z218" s="260"/>
      <c r="AA218" s="260"/>
      <c r="AB218" s="260"/>
      <c r="AC218" s="260"/>
      <c r="AD218" s="260"/>
      <c r="AE218" s="483" t="s">
        <v>265</v>
      </c>
      <c r="AF218" s="443"/>
      <c r="AG218" s="443"/>
      <c r="AH218" s="443"/>
      <c r="AI218" s="443"/>
      <c r="AJ218" s="443"/>
      <c r="AK218" s="484" t="s">
        <v>248</v>
      </c>
      <c r="AL218" s="443"/>
      <c r="AM218" s="443"/>
      <c r="AN218" s="443"/>
      <c r="AO218" s="443"/>
      <c r="AP218" s="443"/>
      <c r="AQ218" s="445"/>
    </row>
    <row r="219" spans="2:94" ht="12" customHeight="1" thickTop="1" x14ac:dyDescent="0.2"/>
    <row r="222" spans="2:94" ht="19.95" customHeight="1" x14ac:dyDescent="0.2"/>
    <row r="223" spans="2:94" ht="19.95" customHeight="1" x14ac:dyDescent="0.2">
      <c r="C223" s="104" t="s">
        <v>228</v>
      </c>
    </row>
    <row r="224" spans="2:94" ht="19.95" customHeight="1" x14ac:dyDescent="0.2">
      <c r="C224" s="104" t="s">
        <v>229</v>
      </c>
    </row>
    <row r="225" spans="3:3" ht="19.95" customHeight="1" x14ac:dyDescent="0.2">
      <c r="C225" s="104" t="s">
        <v>230</v>
      </c>
    </row>
    <row r="226" spans="3:3" ht="19.95" customHeight="1" x14ac:dyDescent="0.2">
      <c r="C226" s="104" t="s">
        <v>231</v>
      </c>
    </row>
    <row r="227" spans="3:3" ht="19.95" customHeight="1" x14ac:dyDescent="0.2">
      <c r="C227" s="104" t="s">
        <v>232</v>
      </c>
    </row>
    <row r="228" spans="3:3" ht="19.95" customHeight="1" x14ac:dyDescent="0.2">
      <c r="C228" s="104" t="s">
        <v>233</v>
      </c>
    </row>
    <row r="229" spans="3:3" ht="19.95" customHeight="1" x14ac:dyDescent="0.2"/>
    <row r="230" spans="3:3" ht="19.95" customHeight="1" x14ac:dyDescent="0.2"/>
    <row r="231" spans="3:3" ht="19.95" customHeight="1" x14ac:dyDescent="0.2"/>
    <row r="232" spans="3:3" ht="19.95" customHeight="1" x14ac:dyDescent="0.2"/>
    <row r="233" spans="3:3" ht="19.95" customHeight="1" x14ac:dyDescent="0.2"/>
    <row r="234" spans="3:3" ht="19.95" customHeight="1" x14ac:dyDescent="0.2"/>
    <row r="235" spans="3:3" ht="19.95" customHeight="1" x14ac:dyDescent="0.2"/>
    <row r="236" spans="3:3" ht="19.95" customHeight="1" x14ac:dyDescent="0.2"/>
    <row r="237" spans="3:3" ht="19.95" customHeight="1" x14ac:dyDescent="0.2"/>
    <row r="238" spans="3:3" ht="19.95" customHeight="1" x14ac:dyDescent="0.2"/>
    <row r="239" spans="3:3" ht="19.95" customHeight="1" x14ac:dyDescent="0.2"/>
    <row r="240" spans="3:3" ht="19.95" customHeight="1" x14ac:dyDescent="0.2"/>
    <row r="241" ht="19.95" customHeight="1" x14ac:dyDescent="0.2"/>
    <row r="242" ht="19.95" customHeight="1" x14ac:dyDescent="0.2"/>
    <row r="243" ht="19.95" customHeight="1" x14ac:dyDescent="0.2"/>
    <row r="244" ht="19.95" customHeight="1" x14ac:dyDescent="0.2"/>
  </sheetData>
  <mergeCells count="762">
    <mergeCell ref="AT55:AU55"/>
    <mergeCell ref="T57:T59"/>
    <mergeCell ref="X57:X59"/>
    <mergeCell ref="AB57:AB59"/>
    <mergeCell ref="AF57:AF59"/>
    <mergeCell ref="AG57:AJ58"/>
    <mergeCell ref="AT58:AU58"/>
    <mergeCell ref="X60:X62"/>
    <mergeCell ref="AB60:AB62"/>
    <mergeCell ref="AF60:AF62"/>
    <mergeCell ref="AG60:AJ61"/>
    <mergeCell ref="AT61:AU61"/>
    <mergeCell ref="AC69:AF71"/>
    <mergeCell ref="AG49:AJ49"/>
    <mergeCell ref="AL49:AM49"/>
    <mergeCell ref="AN49:AP49"/>
    <mergeCell ref="AG50:AJ50"/>
    <mergeCell ref="L51:L53"/>
    <mergeCell ref="P51:P53"/>
    <mergeCell ref="T51:T53"/>
    <mergeCell ref="X51:X53"/>
    <mergeCell ref="AB51:AB53"/>
    <mergeCell ref="AF66:AF68"/>
    <mergeCell ref="AF54:AF56"/>
    <mergeCell ref="AG54:AJ55"/>
    <mergeCell ref="AB63:AB65"/>
    <mergeCell ref="AF63:AF65"/>
    <mergeCell ref="AG63:AJ64"/>
    <mergeCell ref="I54:L56"/>
    <mergeCell ref="AF51:AF53"/>
    <mergeCell ref="P54:P56"/>
    <mergeCell ref="H69:H71"/>
    <mergeCell ref="L69:L71"/>
    <mergeCell ref="P69:P71"/>
    <mergeCell ref="T69:T71"/>
    <mergeCell ref="X69:X71"/>
    <mergeCell ref="AB69:AB71"/>
    <mergeCell ref="H66:H68"/>
    <mergeCell ref="L66:L68"/>
    <mergeCell ref="P66:P68"/>
    <mergeCell ref="T66:T68"/>
    <mergeCell ref="X66:X68"/>
    <mergeCell ref="Y66:AB68"/>
    <mergeCell ref="H63:H65"/>
    <mergeCell ref="L63:L65"/>
    <mergeCell ref="P63:P65"/>
    <mergeCell ref="T63:T65"/>
    <mergeCell ref="U63:X65"/>
    <mergeCell ref="AY60:BD60"/>
    <mergeCell ref="BE60:BK60"/>
    <mergeCell ref="AY61:BD61"/>
    <mergeCell ref="BE61:BK61"/>
    <mergeCell ref="AT64:AU64"/>
    <mergeCell ref="AY57:BD57"/>
    <mergeCell ref="BE57:BK57"/>
    <mergeCell ref="AY58:BD58"/>
    <mergeCell ref="BE58:BK58"/>
    <mergeCell ref="H60:H62"/>
    <mergeCell ref="L60:L62"/>
    <mergeCell ref="P60:P62"/>
    <mergeCell ref="Q60:T62"/>
    <mergeCell ref="H57:H59"/>
    <mergeCell ref="L57:L59"/>
    <mergeCell ref="M57:P59"/>
    <mergeCell ref="E51:H53"/>
    <mergeCell ref="U49:X49"/>
    <mergeCell ref="Y49:AB49"/>
    <mergeCell ref="AC49:AF49"/>
    <mergeCell ref="E50:H50"/>
    <mergeCell ref="I50:L50"/>
    <mergeCell ref="M50:P50"/>
    <mergeCell ref="Q50:T50"/>
    <mergeCell ref="U50:X50"/>
    <mergeCell ref="Y50:AB50"/>
    <mergeCell ref="AC50:AF50"/>
    <mergeCell ref="C47:P47"/>
    <mergeCell ref="C49:D50"/>
    <mergeCell ref="E49:H49"/>
    <mergeCell ref="I49:L49"/>
    <mergeCell ref="M49:P49"/>
    <mergeCell ref="Q49:T49"/>
    <mergeCell ref="CG202:CH202"/>
    <mergeCell ref="BS204:BS206"/>
    <mergeCell ref="BT204:BW205"/>
    <mergeCell ref="CG205:CH205"/>
    <mergeCell ref="BG195:BG197"/>
    <mergeCell ref="AL205:AM205"/>
    <mergeCell ref="T201:T203"/>
    <mergeCell ref="L195:L197"/>
    <mergeCell ref="P195:P197"/>
    <mergeCell ref="T195:T197"/>
    <mergeCell ref="AL180:AM180"/>
    <mergeCell ref="X182:X184"/>
    <mergeCell ref="Y182:AB183"/>
    <mergeCell ref="AL183:AM183"/>
    <mergeCell ref="Y185:AB186"/>
    <mergeCell ref="AL186:AM186"/>
    <mergeCell ref="AL174:AM174"/>
    <mergeCell ref="P176:P178"/>
    <mergeCell ref="CD193:CF193"/>
    <mergeCell ref="BT194:BW194"/>
    <mergeCell ref="BK195:BK197"/>
    <mergeCell ref="BO195:BO197"/>
    <mergeCell ref="BS195:BS197"/>
    <mergeCell ref="BT195:BW196"/>
    <mergeCell ref="BK207:BK209"/>
    <mergeCell ref="BO207:BO209"/>
    <mergeCell ref="BP207:BS209"/>
    <mergeCell ref="BT193:BW193"/>
    <mergeCell ref="BY193:BZ193"/>
    <mergeCell ref="CA193:CC193"/>
    <mergeCell ref="BC207:BC209"/>
    <mergeCell ref="BG207:BG209"/>
    <mergeCell ref="BT207:BW208"/>
    <mergeCell ref="CG208:CH208"/>
    <mergeCell ref="CG196:CH196"/>
    <mergeCell ref="BK198:BK200"/>
    <mergeCell ref="BO198:BO200"/>
    <mergeCell ref="BS198:BS200"/>
    <mergeCell ref="BT198:BW199"/>
    <mergeCell ref="CG199:CH199"/>
    <mergeCell ref="BO201:BO203"/>
    <mergeCell ref="BS201:BS203"/>
    <mergeCell ref="BT201:BW202"/>
    <mergeCell ref="Y172:AB172"/>
    <mergeCell ref="L173:L175"/>
    <mergeCell ref="P173:P175"/>
    <mergeCell ref="T173:T175"/>
    <mergeCell ref="X173:X175"/>
    <mergeCell ref="Y173:AB174"/>
    <mergeCell ref="U172:X172"/>
    <mergeCell ref="Y207:AB208"/>
    <mergeCell ref="AL208:AM208"/>
    <mergeCell ref="X198:X200"/>
    <mergeCell ref="Y198:AB199"/>
    <mergeCell ref="AL199:AM199"/>
    <mergeCell ref="X201:X203"/>
    <mergeCell ref="Y201:AB202"/>
    <mergeCell ref="AL202:AM202"/>
    <mergeCell ref="Y193:AB193"/>
    <mergeCell ref="AD193:AE193"/>
    <mergeCell ref="AF193:AH193"/>
    <mergeCell ref="AI193:AK193"/>
    <mergeCell ref="Y194:AB194"/>
    <mergeCell ref="X195:X197"/>
    <mergeCell ref="Y195:AB196"/>
    <mergeCell ref="AC159:AF160"/>
    <mergeCell ref="AP160:AQ160"/>
    <mergeCell ref="AC162:AF163"/>
    <mergeCell ref="AP163:AQ163"/>
    <mergeCell ref="Y171:AB171"/>
    <mergeCell ref="AD171:AE171"/>
    <mergeCell ref="AF171:AH171"/>
    <mergeCell ref="AI171:AK171"/>
    <mergeCell ref="T153:T155"/>
    <mergeCell ref="X153:X155"/>
    <mergeCell ref="AB153:AB155"/>
    <mergeCell ref="AC153:AF154"/>
    <mergeCell ref="AP154:AQ154"/>
    <mergeCell ref="X156:X158"/>
    <mergeCell ref="AB156:AB158"/>
    <mergeCell ref="AC156:AF157"/>
    <mergeCell ref="AP157:AQ157"/>
    <mergeCell ref="T131:T133"/>
    <mergeCell ref="U131:X132"/>
    <mergeCell ref="AH132:AI132"/>
    <mergeCell ref="C143:P143"/>
    <mergeCell ref="C145:D146"/>
    <mergeCell ref="AC147:AF148"/>
    <mergeCell ref="AP148:AQ148"/>
    <mergeCell ref="P150:P152"/>
    <mergeCell ref="T150:T152"/>
    <mergeCell ref="X150:X152"/>
    <mergeCell ref="AB150:AB152"/>
    <mergeCell ref="AC150:AF151"/>
    <mergeCell ref="AP151:AQ151"/>
    <mergeCell ref="AC145:AF145"/>
    <mergeCell ref="AH145:AI145"/>
    <mergeCell ref="AJ145:AL145"/>
    <mergeCell ref="AM145:AO145"/>
    <mergeCell ref="AC146:AF146"/>
    <mergeCell ref="E147:H149"/>
    <mergeCell ref="U145:X145"/>
    <mergeCell ref="Y145:AB145"/>
    <mergeCell ref="E146:H146"/>
    <mergeCell ref="I146:L146"/>
    <mergeCell ref="M146:P146"/>
    <mergeCell ref="BP113:BS114"/>
    <mergeCell ref="CC114:CD114"/>
    <mergeCell ref="BK116:BK118"/>
    <mergeCell ref="BP116:BS117"/>
    <mergeCell ref="CC117:CD117"/>
    <mergeCell ref="U123:X123"/>
    <mergeCell ref="Z123:AA123"/>
    <mergeCell ref="AB123:AD123"/>
    <mergeCell ref="AE123:AG123"/>
    <mergeCell ref="U119:X121"/>
    <mergeCell ref="AT115:AY115"/>
    <mergeCell ref="BO113:BO115"/>
    <mergeCell ref="BP107:BS108"/>
    <mergeCell ref="CC108:CD108"/>
    <mergeCell ref="BK110:BK112"/>
    <mergeCell ref="BO110:BO112"/>
    <mergeCell ref="BP110:BS111"/>
    <mergeCell ref="CC111:CD111"/>
    <mergeCell ref="Y119:AB120"/>
    <mergeCell ref="AL120:AM120"/>
    <mergeCell ref="BP105:BS105"/>
    <mergeCell ref="BU105:BV105"/>
    <mergeCell ref="BW105:BY105"/>
    <mergeCell ref="BZ105:CB105"/>
    <mergeCell ref="BP106:BS106"/>
    <mergeCell ref="BG107:BG109"/>
    <mergeCell ref="BK107:BK109"/>
    <mergeCell ref="BO107:BO109"/>
    <mergeCell ref="AL108:AM108"/>
    <mergeCell ref="AT113:AY113"/>
    <mergeCell ref="BC113:BC115"/>
    <mergeCell ref="BG113:BG115"/>
    <mergeCell ref="BH113:BK115"/>
    <mergeCell ref="AO114:AS114"/>
    <mergeCell ref="AT114:AY114"/>
    <mergeCell ref="AO115:AS115"/>
    <mergeCell ref="BL85:BO86"/>
    <mergeCell ref="BY86:BZ86"/>
    <mergeCell ref="BG88:BG90"/>
    <mergeCell ref="BL88:BO89"/>
    <mergeCell ref="BY89:BZ89"/>
    <mergeCell ref="Y105:AB105"/>
    <mergeCell ref="AD105:AE105"/>
    <mergeCell ref="AF105:AH105"/>
    <mergeCell ref="AI105:AK105"/>
    <mergeCell ref="AE95:AJ95"/>
    <mergeCell ref="AK95:AQ95"/>
    <mergeCell ref="BC88:BC90"/>
    <mergeCell ref="BH88:BK90"/>
    <mergeCell ref="AK89:AO89"/>
    <mergeCell ref="AP89:AU89"/>
    <mergeCell ref="AY85:AY87"/>
    <mergeCell ref="BC85:BC87"/>
    <mergeCell ref="BD85:BG87"/>
    <mergeCell ref="AK86:AO86"/>
    <mergeCell ref="AP86:AU86"/>
    <mergeCell ref="BK85:BK87"/>
    <mergeCell ref="BL79:BO80"/>
    <mergeCell ref="BY80:BZ80"/>
    <mergeCell ref="BG82:BG84"/>
    <mergeCell ref="BK82:BK84"/>
    <mergeCell ref="BL82:BO83"/>
    <mergeCell ref="BY83:BZ83"/>
    <mergeCell ref="BL77:BO77"/>
    <mergeCell ref="BQ77:BR77"/>
    <mergeCell ref="BS77:BU77"/>
    <mergeCell ref="BV77:BX77"/>
    <mergeCell ref="BL78:BO78"/>
    <mergeCell ref="AT67:AU67"/>
    <mergeCell ref="AT70:AU70"/>
    <mergeCell ref="AT52:AU52"/>
    <mergeCell ref="U78:X78"/>
    <mergeCell ref="L79:L81"/>
    <mergeCell ref="P79:P81"/>
    <mergeCell ref="T79:T81"/>
    <mergeCell ref="U79:X80"/>
    <mergeCell ref="AH80:AI80"/>
    <mergeCell ref="U77:X77"/>
    <mergeCell ref="Z77:AA77"/>
    <mergeCell ref="AB77:AD77"/>
    <mergeCell ref="AE77:AG77"/>
    <mergeCell ref="T54:T56"/>
    <mergeCell ref="X54:X56"/>
    <mergeCell ref="AB54:AB56"/>
    <mergeCell ref="AG51:AJ52"/>
    <mergeCell ref="AK80:AO80"/>
    <mergeCell ref="AP80:AU80"/>
    <mergeCell ref="C75:P75"/>
    <mergeCell ref="C77:D78"/>
    <mergeCell ref="AG69:AJ70"/>
    <mergeCell ref="AG66:AJ67"/>
    <mergeCell ref="H54:H56"/>
    <mergeCell ref="I217:L218"/>
    <mergeCell ref="M217:Q217"/>
    <mergeCell ref="R217:W217"/>
    <mergeCell ref="AE217:AJ217"/>
    <mergeCell ref="AK217:AQ217"/>
    <mergeCell ref="M218:Q218"/>
    <mergeCell ref="R218:W218"/>
    <mergeCell ref="AE218:AJ218"/>
    <mergeCell ref="AK218:AQ218"/>
    <mergeCell ref="AE214:AJ214"/>
    <mergeCell ref="AK214:AQ214"/>
    <mergeCell ref="I215:L216"/>
    <mergeCell ref="M215:Q215"/>
    <mergeCell ref="R215:W215"/>
    <mergeCell ref="AE215:AJ215"/>
    <mergeCell ref="AK215:AQ215"/>
    <mergeCell ref="M216:Q216"/>
    <mergeCell ref="R216:W216"/>
    <mergeCell ref="I211:L212"/>
    <mergeCell ref="M211:Q211"/>
    <mergeCell ref="R211:W211"/>
    <mergeCell ref="M212:Q212"/>
    <mergeCell ref="R212:W212"/>
    <mergeCell ref="I213:L214"/>
    <mergeCell ref="M213:Q213"/>
    <mergeCell ref="R213:W213"/>
    <mergeCell ref="M214:Q214"/>
    <mergeCell ref="R214:W214"/>
    <mergeCell ref="AT208:AY208"/>
    <mergeCell ref="AT209:AY209"/>
    <mergeCell ref="H207:H209"/>
    <mergeCell ref="L207:L209"/>
    <mergeCell ref="P207:P209"/>
    <mergeCell ref="T207:T209"/>
    <mergeCell ref="U207:X209"/>
    <mergeCell ref="AO207:AS207"/>
    <mergeCell ref="AO208:AS208"/>
    <mergeCell ref="AO209:AS209"/>
    <mergeCell ref="AT207:AY207"/>
    <mergeCell ref="AT204:AY204"/>
    <mergeCell ref="BC204:BC206"/>
    <mergeCell ref="BG204:BG206"/>
    <mergeCell ref="BK204:BK206"/>
    <mergeCell ref="BL204:BO206"/>
    <mergeCell ref="AT205:AY205"/>
    <mergeCell ref="AT206:AY206"/>
    <mergeCell ref="H204:H206"/>
    <mergeCell ref="L204:L206"/>
    <mergeCell ref="P204:P206"/>
    <mergeCell ref="Q204:T206"/>
    <mergeCell ref="AO204:AS204"/>
    <mergeCell ref="AO205:AS205"/>
    <mergeCell ref="AO206:AS206"/>
    <mergeCell ref="X204:X206"/>
    <mergeCell ref="Y204:AB205"/>
    <mergeCell ref="AT201:AY201"/>
    <mergeCell ref="BC201:BC203"/>
    <mergeCell ref="BG201:BG203"/>
    <mergeCell ref="BH201:BK203"/>
    <mergeCell ref="AT202:AY202"/>
    <mergeCell ref="AT203:AY203"/>
    <mergeCell ref="H201:H203"/>
    <mergeCell ref="L201:L203"/>
    <mergeCell ref="M201:P203"/>
    <mergeCell ref="AO201:AS201"/>
    <mergeCell ref="AO202:AS202"/>
    <mergeCell ref="AO203:AS203"/>
    <mergeCell ref="AT198:AY198"/>
    <mergeCell ref="BC198:BC200"/>
    <mergeCell ref="BD198:BG200"/>
    <mergeCell ref="AT199:AY199"/>
    <mergeCell ref="AT200:AY200"/>
    <mergeCell ref="H198:H200"/>
    <mergeCell ref="I198:L200"/>
    <mergeCell ref="AO198:AS198"/>
    <mergeCell ref="AO199:AS199"/>
    <mergeCell ref="AO200:AS200"/>
    <mergeCell ref="P198:P200"/>
    <mergeCell ref="T198:T200"/>
    <mergeCell ref="AT195:AY195"/>
    <mergeCell ref="AZ195:BC197"/>
    <mergeCell ref="AT196:AY196"/>
    <mergeCell ref="AT197:AY197"/>
    <mergeCell ref="E195:H197"/>
    <mergeCell ref="AO195:AS195"/>
    <mergeCell ref="AO196:AS196"/>
    <mergeCell ref="AO197:AS197"/>
    <mergeCell ref="AL196:AM196"/>
    <mergeCell ref="AZ194:BC194"/>
    <mergeCell ref="BD194:BG194"/>
    <mergeCell ref="BH194:BK194"/>
    <mergeCell ref="BL194:BO194"/>
    <mergeCell ref="BP194:BS194"/>
    <mergeCell ref="AO193:AY194"/>
    <mergeCell ref="AZ193:BC193"/>
    <mergeCell ref="BD193:BG193"/>
    <mergeCell ref="BH193:BK193"/>
    <mergeCell ref="BL193:BO193"/>
    <mergeCell ref="BP193:BS193"/>
    <mergeCell ref="C193:D194"/>
    <mergeCell ref="E193:H193"/>
    <mergeCell ref="I193:L193"/>
    <mergeCell ref="M193:P193"/>
    <mergeCell ref="Q193:T193"/>
    <mergeCell ref="U193:X193"/>
    <mergeCell ref="E194:H194"/>
    <mergeCell ref="I194:L194"/>
    <mergeCell ref="M194:P194"/>
    <mergeCell ref="Q194:T194"/>
    <mergeCell ref="U194:X194"/>
    <mergeCell ref="H185:H187"/>
    <mergeCell ref="L185:L187"/>
    <mergeCell ref="P185:P187"/>
    <mergeCell ref="T185:T187"/>
    <mergeCell ref="U185:X187"/>
    <mergeCell ref="C191:P191"/>
    <mergeCell ref="AP181:AU181"/>
    <mergeCell ref="AV181:BB181"/>
    <mergeCell ref="H182:H184"/>
    <mergeCell ref="L182:L184"/>
    <mergeCell ref="P182:P184"/>
    <mergeCell ref="Q182:T184"/>
    <mergeCell ref="T179:T181"/>
    <mergeCell ref="X179:X181"/>
    <mergeCell ref="Y179:AB180"/>
    <mergeCell ref="AV177:BB177"/>
    <mergeCell ref="AP178:AU178"/>
    <mergeCell ref="AV178:BB178"/>
    <mergeCell ref="H179:H181"/>
    <mergeCell ref="L179:L181"/>
    <mergeCell ref="M179:P181"/>
    <mergeCell ref="AP180:AU180"/>
    <mergeCell ref="AV180:BB180"/>
    <mergeCell ref="H176:H178"/>
    <mergeCell ref="I176:L178"/>
    <mergeCell ref="AP177:AU177"/>
    <mergeCell ref="T176:T178"/>
    <mergeCell ref="X176:X178"/>
    <mergeCell ref="Y176:AB177"/>
    <mergeCell ref="AL177:AM177"/>
    <mergeCell ref="C168:P168"/>
    <mergeCell ref="E173:H175"/>
    <mergeCell ref="C171:D172"/>
    <mergeCell ref="E171:H171"/>
    <mergeCell ref="I171:L171"/>
    <mergeCell ref="M171:P171"/>
    <mergeCell ref="Q171:T171"/>
    <mergeCell ref="U171:X171"/>
    <mergeCell ref="E172:H172"/>
    <mergeCell ref="I172:L172"/>
    <mergeCell ref="M172:P172"/>
    <mergeCell ref="Q172:T172"/>
    <mergeCell ref="H162:H164"/>
    <mergeCell ref="L162:L164"/>
    <mergeCell ref="P162:P164"/>
    <mergeCell ref="T162:T164"/>
    <mergeCell ref="X162:X164"/>
    <mergeCell ref="Y162:AB164"/>
    <mergeCell ref="H159:H161"/>
    <mergeCell ref="L159:L161"/>
    <mergeCell ref="P159:P161"/>
    <mergeCell ref="T159:T161"/>
    <mergeCell ref="U159:X161"/>
    <mergeCell ref="AB159:AB161"/>
    <mergeCell ref="AV154:BA154"/>
    <mergeCell ref="BB154:BH154"/>
    <mergeCell ref="AV155:BA155"/>
    <mergeCell ref="BB155:BH155"/>
    <mergeCell ref="H156:H158"/>
    <mergeCell ref="L156:L158"/>
    <mergeCell ref="P156:P158"/>
    <mergeCell ref="Q156:T158"/>
    <mergeCell ref="AV151:BA151"/>
    <mergeCell ref="BB151:BH151"/>
    <mergeCell ref="AV152:BA152"/>
    <mergeCell ref="BB152:BH152"/>
    <mergeCell ref="H153:H155"/>
    <mergeCell ref="L153:L155"/>
    <mergeCell ref="M153:P155"/>
    <mergeCell ref="H150:H152"/>
    <mergeCell ref="I150:L152"/>
    <mergeCell ref="Q146:T146"/>
    <mergeCell ref="U146:X146"/>
    <mergeCell ref="Y146:AB146"/>
    <mergeCell ref="E145:H145"/>
    <mergeCell ref="I145:L145"/>
    <mergeCell ref="M145:P145"/>
    <mergeCell ref="Q145:T145"/>
    <mergeCell ref="L147:L149"/>
    <mergeCell ref="P147:P149"/>
    <mergeCell ref="T147:T149"/>
    <mergeCell ref="X147:X149"/>
    <mergeCell ref="AB147:AB149"/>
    <mergeCell ref="AL135:AO136"/>
    <mergeCell ref="AP135:AT135"/>
    <mergeCell ref="AU135:AZ135"/>
    <mergeCell ref="AP136:AT136"/>
    <mergeCell ref="AU136:AZ136"/>
    <mergeCell ref="H134:H136"/>
    <mergeCell ref="L134:L136"/>
    <mergeCell ref="Q134:T136"/>
    <mergeCell ref="AP134:AT134"/>
    <mergeCell ref="AU134:AZ134"/>
    <mergeCell ref="P134:P136"/>
    <mergeCell ref="U134:X135"/>
    <mergeCell ref="AH135:AI135"/>
    <mergeCell ref="BG131:BK131"/>
    <mergeCell ref="BL131:BQ131"/>
    <mergeCell ref="AP132:AT132"/>
    <mergeCell ref="AU132:AZ132"/>
    <mergeCell ref="AL133:AO134"/>
    <mergeCell ref="AP133:AT133"/>
    <mergeCell ref="AU133:AZ133"/>
    <mergeCell ref="BG133:BK133"/>
    <mergeCell ref="BL133:BQ133"/>
    <mergeCell ref="BG134:BK134"/>
    <mergeCell ref="BL134:BQ134"/>
    <mergeCell ref="H131:H133"/>
    <mergeCell ref="L131:L133"/>
    <mergeCell ref="M131:P133"/>
    <mergeCell ref="AL131:AO132"/>
    <mergeCell ref="AP131:AT131"/>
    <mergeCell ref="AU131:AZ131"/>
    <mergeCell ref="H128:H130"/>
    <mergeCell ref="I128:L130"/>
    <mergeCell ref="AP128:AT128"/>
    <mergeCell ref="AU128:AZ128"/>
    <mergeCell ref="AL129:AO130"/>
    <mergeCell ref="AP129:AT129"/>
    <mergeCell ref="AU129:AZ129"/>
    <mergeCell ref="AP130:AT130"/>
    <mergeCell ref="AL127:AO128"/>
    <mergeCell ref="AP127:AT127"/>
    <mergeCell ref="AU127:AZ127"/>
    <mergeCell ref="L125:L127"/>
    <mergeCell ref="P125:P127"/>
    <mergeCell ref="T125:T127"/>
    <mergeCell ref="U125:X126"/>
    <mergeCell ref="AH126:AI126"/>
    <mergeCell ref="AL125:AO126"/>
    <mergeCell ref="AP125:AT125"/>
    <mergeCell ref="Q124:T124"/>
    <mergeCell ref="E125:H127"/>
    <mergeCell ref="H119:H121"/>
    <mergeCell ref="L119:L121"/>
    <mergeCell ref="P119:P121"/>
    <mergeCell ref="T119:T121"/>
    <mergeCell ref="AU130:AZ130"/>
    <mergeCell ref="BG130:BK130"/>
    <mergeCell ref="BL130:BQ130"/>
    <mergeCell ref="U124:X124"/>
    <mergeCell ref="AU125:AZ125"/>
    <mergeCell ref="AP126:AT126"/>
    <mergeCell ref="AU126:AZ126"/>
    <mergeCell ref="P128:P130"/>
    <mergeCell ref="T128:T130"/>
    <mergeCell ref="U128:X129"/>
    <mergeCell ref="AH129:AI129"/>
    <mergeCell ref="C123:D124"/>
    <mergeCell ref="E123:H123"/>
    <mergeCell ref="I123:L123"/>
    <mergeCell ref="M123:P123"/>
    <mergeCell ref="Q123:T123"/>
    <mergeCell ref="AT116:AY116"/>
    <mergeCell ref="BC116:BC118"/>
    <mergeCell ref="BG116:BG118"/>
    <mergeCell ref="BL116:BO118"/>
    <mergeCell ref="AO117:AS117"/>
    <mergeCell ref="AT117:AY117"/>
    <mergeCell ref="AO118:AS118"/>
    <mergeCell ref="AT118:AY118"/>
    <mergeCell ref="H116:H118"/>
    <mergeCell ref="L116:L118"/>
    <mergeCell ref="P116:P118"/>
    <mergeCell ref="Q116:T118"/>
    <mergeCell ref="AO116:AS116"/>
    <mergeCell ref="X116:X118"/>
    <mergeCell ref="Y116:AB117"/>
    <mergeCell ref="AL117:AM117"/>
    <mergeCell ref="E124:H124"/>
    <mergeCell ref="I124:L124"/>
    <mergeCell ref="M124:P124"/>
    <mergeCell ref="H113:H115"/>
    <mergeCell ref="L113:L115"/>
    <mergeCell ref="M113:P115"/>
    <mergeCell ref="AO113:AS113"/>
    <mergeCell ref="T113:T115"/>
    <mergeCell ref="X113:X115"/>
    <mergeCell ref="Y113:AB114"/>
    <mergeCell ref="AL114:AM114"/>
    <mergeCell ref="AT110:AY110"/>
    <mergeCell ref="P110:P112"/>
    <mergeCell ref="T110:T112"/>
    <mergeCell ref="X110:X112"/>
    <mergeCell ref="Y110:AB111"/>
    <mergeCell ref="AL111:AM111"/>
    <mergeCell ref="BC110:BC112"/>
    <mergeCell ref="BD110:BG112"/>
    <mergeCell ref="AO111:AS111"/>
    <mergeCell ref="AT111:AY111"/>
    <mergeCell ref="AO112:AS112"/>
    <mergeCell ref="AT112:AY112"/>
    <mergeCell ref="H110:H112"/>
    <mergeCell ref="I110:L112"/>
    <mergeCell ref="AO110:AS110"/>
    <mergeCell ref="AO108:AS108"/>
    <mergeCell ref="AT108:AY108"/>
    <mergeCell ref="AO109:AS109"/>
    <mergeCell ref="AT109:AY109"/>
    <mergeCell ref="BL106:BO106"/>
    <mergeCell ref="E107:H109"/>
    <mergeCell ref="AO107:AS107"/>
    <mergeCell ref="AT107:AY107"/>
    <mergeCell ref="AZ107:BC109"/>
    <mergeCell ref="Y106:AB106"/>
    <mergeCell ref="L107:L109"/>
    <mergeCell ref="P107:P109"/>
    <mergeCell ref="T107:T109"/>
    <mergeCell ref="X107:X109"/>
    <mergeCell ref="Y107:AB108"/>
    <mergeCell ref="U105:X105"/>
    <mergeCell ref="AO105:AY106"/>
    <mergeCell ref="AZ105:BC105"/>
    <mergeCell ref="BD105:BG105"/>
    <mergeCell ref="BH105:BK105"/>
    <mergeCell ref="BL105:BO105"/>
    <mergeCell ref="U106:X106"/>
    <mergeCell ref="AZ106:BC106"/>
    <mergeCell ref="BD106:BG106"/>
    <mergeCell ref="BH106:BK106"/>
    <mergeCell ref="C103:P103"/>
    <mergeCell ref="C105:D106"/>
    <mergeCell ref="E105:H105"/>
    <mergeCell ref="I105:L105"/>
    <mergeCell ref="M105:P105"/>
    <mergeCell ref="Q105:T105"/>
    <mergeCell ref="E106:H106"/>
    <mergeCell ref="I106:L106"/>
    <mergeCell ref="M106:P106"/>
    <mergeCell ref="Q106:T106"/>
    <mergeCell ref="I98:L99"/>
    <mergeCell ref="M98:Q98"/>
    <mergeCell ref="R98:W98"/>
    <mergeCell ref="AE98:AJ98"/>
    <mergeCell ref="AK98:AQ98"/>
    <mergeCell ref="M99:Q99"/>
    <mergeCell ref="R99:W99"/>
    <mergeCell ref="AE99:AJ99"/>
    <mergeCell ref="AK99:AQ99"/>
    <mergeCell ref="I96:L97"/>
    <mergeCell ref="M96:Q96"/>
    <mergeCell ref="R96:W96"/>
    <mergeCell ref="AE96:AJ96"/>
    <mergeCell ref="AK96:AQ96"/>
    <mergeCell ref="M97:Q97"/>
    <mergeCell ref="R97:W97"/>
    <mergeCell ref="I92:L93"/>
    <mergeCell ref="M92:Q92"/>
    <mergeCell ref="R92:W92"/>
    <mergeCell ref="M93:Q93"/>
    <mergeCell ref="R93:W93"/>
    <mergeCell ref="I94:L95"/>
    <mergeCell ref="M94:Q94"/>
    <mergeCell ref="R94:W94"/>
    <mergeCell ref="M95:Q95"/>
    <mergeCell ref="R95:W95"/>
    <mergeCell ref="H88:H90"/>
    <mergeCell ref="L88:L90"/>
    <mergeCell ref="Q88:T90"/>
    <mergeCell ref="AK88:AO88"/>
    <mergeCell ref="AP88:AU88"/>
    <mergeCell ref="AY88:AY90"/>
    <mergeCell ref="P88:P90"/>
    <mergeCell ref="U88:X89"/>
    <mergeCell ref="AH89:AI89"/>
    <mergeCell ref="H85:H87"/>
    <mergeCell ref="L85:L87"/>
    <mergeCell ref="M85:P87"/>
    <mergeCell ref="AK85:AO85"/>
    <mergeCell ref="AP85:AU85"/>
    <mergeCell ref="T85:T87"/>
    <mergeCell ref="U85:X86"/>
    <mergeCell ref="AH86:AI86"/>
    <mergeCell ref="AY82:AY84"/>
    <mergeCell ref="AZ82:BC84"/>
    <mergeCell ref="AK83:AO83"/>
    <mergeCell ref="AP83:AU83"/>
    <mergeCell ref="H82:H84"/>
    <mergeCell ref="I82:L84"/>
    <mergeCell ref="AK82:AO82"/>
    <mergeCell ref="AP82:AU82"/>
    <mergeCell ref="P82:P84"/>
    <mergeCell ref="T82:T84"/>
    <mergeCell ref="U82:X83"/>
    <mergeCell ref="AH83:AI83"/>
    <mergeCell ref="BC79:BC81"/>
    <mergeCell ref="BG79:BG81"/>
    <mergeCell ref="BK79:BK81"/>
    <mergeCell ref="AZ78:BC78"/>
    <mergeCell ref="BD78:BG78"/>
    <mergeCell ref="BH78:BK78"/>
    <mergeCell ref="E79:H81"/>
    <mergeCell ref="AK79:AO79"/>
    <mergeCell ref="AP79:AU79"/>
    <mergeCell ref="AV79:AY81"/>
    <mergeCell ref="AK77:AU78"/>
    <mergeCell ref="AV77:AY77"/>
    <mergeCell ref="AZ77:BC77"/>
    <mergeCell ref="BD77:BG77"/>
    <mergeCell ref="BH77:BK77"/>
    <mergeCell ref="E78:H78"/>
    <mergeCell ref="I78:L78"/>
    <mergeCell ref="M78:P78"/>
    <mergeCell ref="Q78:T78"/>
    <mergeCell ref="AV78:AY78"/>
    <mergeCell ref="E77:H77"/>
    <mergeCell ref="I77:L77"/>
    <mergeCell ref="M77:P77"/>
    <mergeCell ref="Q77:T77"/>
    <mergeCell ref="AT36:AY36"/>
    <mergeCell ref="B37:C37"/>
    <mergeCell ref="I37:N37"/>
    <mergeCell ref="Y37:AD37"/>
    <mergeCell ref="AN37:AS37"/>
    <mergeCell ref="AT37:AY37"/>
    <mergeCell ref="B36:C36"/>
    <mergeCell ref="I36:N36"/>
    <mergeCell ref="Y36:AD36"/>
    <mergeCell ref="AN36:AS36"/>
    <mergeCell ref="D36:F36"/>
    <mergeCell ref="O36:V36"/>
    <mergeCell ref="AE36:AK36"/>
    <mergeCell ref="D37:F37"/>
    <mergeCell ref="O37:V37"/>
    <mergeCell ref="AE37:AK37"/>
    <mergeCell ref="AT26:AY26"/>
    <mergeCell ref="B27:C27"/>
    <mergeCell ref="I27:N27"/>
    <mergeCell ref="Y27:AD27"/>
    <mergeCell ref="AN27:AS27"/>
    <mergeCell ref="AT27:AY27"/>
    <mergeCell ref="B26:C26"/>
    <mergeCell ref="I26:N26"/>
    <mergeCell ref="Y26:AD26"/>
    <mergeCell ref="AN26:AS26"/>
    <mergeCell ref="D26:F26"/>
    <mergeCell ref="O26:V26"/>
    <mergeCell ref="AE26:AK26"/>
    <mergeCell ref="D27:F27"/>
    <mergeCell ref="O27:V27"/>
    <mergeCell ref="AE27:AK27"/>
    <mergeCell ref="AT16:AY16"/>
    <mergeCell ref="B17:C17"/>
    <mergeCell ref="I17:N17"/>
    <mergeCell ref="Y17:AD17"/>
    <mergeCell ref="AN17:AS17"/>
    <mergeCell ref="AT17:AY17"/>
    <mergeCell ref="B16:C16"/>
    <mergeCell ref="I16:N16"/>
    <mergeCell ref="Y16:AD16"/>
    <mergeCell ref="AN16:AS16"/>
    <mergeCell ref="D16:F16"/>
    <mergeCell ref="O16:V16"/>
    <mergeCell ref="AE16:AK16"/>
    <mergeCell ref="D17:F17"/>
    <mergeCell ref="O17:V17"/>
    <mergeCell ref="AE17:AK17"/>
    <mergeCell ref="AT6:AY6"/>
    <mergeCell ref="B7:C7"/>
    <mergeCell ref="I7:N7"/>
    <mergeCell ref="Y7:AD7"/>
    <mergeCell ref="AN7:AS7"/>
    <mergeCell ref="AT7:AY7"/>
    <mergeCell ref="B6:C6"/>
    <mergeCell ref="I6:N6"/>
    <mergeCell ref="Y6:AD6"/>
    <mergeCell ref="AN6:AS6"/>
    <mergeCell ref="D6:F6"/>
    <mergeCell ref="D7:F7"/>
    <mergeCell ref="O6:V6"/>
    <mergeCell ref="O7:V7"/>
    <mergeCell ref="AE6:AK6"/>
    <mergeCell ref="AE7:AK7"/>
  </mergeCells>
  <phoneticPr fontId="4"/>
  <printOptions horizontalCentered="1" verticalCentered="1"/>
  <pageMargins left="0" right="0" top="0" bottom="0" header="0.51181102362204722" footer="0.51181102362204722"/>
  <pageSetup paperSize="9" scale="58" fitToHeight="4" orientation="portrait" verticalDpi="300" r:id="rId1"/>
  <headerFooter alignWithMargins="0"/>
  <rowBreaks count="1" manualBreakCount="1">
    <brk id="101" max="7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/>
  <dimension ref="B1:J39"/>
  <sheetViews>
    <sheetView view="pageBreakPreview" zoomScaleNormal="100" zoomScaleSheetLayoutView="100" workbookViewId="0"/>
  </sheetViews>
  <sheetFormatPr defaultColWidth="9" defaultRowHeight="24.9" customHeight="1" x14ac:dyDescent="0.2"/>
  <cols>
    <col min="1" max="1" width="1.77734375" style="64" customWidth="1"/>
    <col min="2" max="2" width="10.6640625" style="64" customWidth="1"/>
    <col min="3" max="5" width="11.6640625" style="64" customWidth="1"/>
    <col min="6" max="6" width="1.88671875" style="64" customWidth="1"/>
    <col min="7" max="7" width="10.6640625" style="64" customWidth="1"/>
    <col min="8" max="10" width="11.6640625" style="64" customWidth="1"/>
    <col min="11" max="11" width="0.77734375" style="64" customWidth="1"/>
    <col min="12" max="14" width="9" style="64"/>
    <col min="15" max="15" width="3.6640625" style="64" customWidth="1"/>
    <col min="16" max="16384" width="9" style="64"/>
  </cols>
  <sheetData>
    <row r="1" spans="3:7" ht="17.100000000000001" customHeight="1" x14ac:dyDescent="0.2"/>
    <row r="2" spans="3:7" ht="17.100000000000001" customHeight="1" x14ac:dyDescent="0.2"/>
    <row r="3" spans="3:7" ht="17.100000000000001" customHeight="1" x14ac:dyDescent="0.2">
      <c r="D3" s="65" t="s">
        <v>31</v>
      </c>
      <c r="E3" s="66"/>
      <c r="F3" s="66"/>
      <c r="G3" s="67" t="s">
        <v>40</v>
      </c>
    </row>
    <row r="4" spans="3:7" ht="17.100000000000001" customHeight="1" x14ac:dyDescent="0.2"/>
    <row r="5" spans="3:7" ht="17.100000000000001" customHeight="1" x14ac:dyDescent="0.2">
      <c r="D5" s="68"/>
      <c r="E5" s="65" t="s">
        <v>16</v>
      </c>
      <c r="F5" s="65"/>
      <c r="G5" s="65"/>
    </row>
    <row r="6" spans="3:7" ht="17.100000000000001" customHeight="1" x14ac:dyDescent="0.2">
      <c r="D6" s="68"/>
      <c r="E6" s="65"/>
      <c r="F6" s="65"/>
      <c r="G6" s="65"/>
    </row>
    <row r="7" spans="3:7" ht="17.100000000000001" customHeight="1" x14ac:dyDescent="0.2"/>
    <row r="8" spans="3:7" ht="17.100000000000001" customHeight="1" x14ac:dyDescent="0.2">
      <c r="C8" s="64" t="s">
        <v>17</v>
      </c>
    </row>
    <row r="9" spans="3:7" ht="17.100000000000001" customHeight="1" x14ac:dyDescent="0.2">
      <c r="C9" s="64" t="s">
        <v>18</v>
      </c>
    </row>
    <row r="10" spans="3:7" ht="17.100000000000001" customHeight="1" x14ac:dyDescent="0.2"/>
    <row r="11" spans="3:7" ht="17.100000000000001" customHeight="1" x14ac:dyDescent="0.2">
      <c r="C11" s="64" t="s">
        <v>192</v>
      </c>
      <c r="D11" s="76"/>
    </row>
    <row r="12" spans="3:7" ht="17.100000000000001" customHeight="1" x14ac:dyDescent="0.2"/>
    <row r="13" spans="3:7" ht="17.100000000000001" customHeight="1" x14ac:dyDescent="0.2">
      <c r="C13" s="64" t="s">
        <v>50</v>
      </c>
      <c r="E13" s="64" t="s">
        <v>193</v>
      </c>
    </row>
    <row r="14" spans="3:7" ht="17.100000000000001" customHeight="1" x14ac:dyDescent="0.2"/>
    <row r="15" spans="3:7" ht="17.100000000000001" customHeight="1" x14ac:dyDescent="0.2">
      <c r="C15" s="64" t="s">
        <v>199</v>
      </c>
    </row>
    <row r="16" spans="3:7" ht="17.100000000000001" customHeight="1" x14ac:dyDescent="0.2"/>
    <row r="17" spans="2:10" ht="27.9" customHeight="1" x14ac:dyDescent="0.2">
      <c r="B17" s="69"/>
      <c r="C17" s="69" t="s">
        <v>38</v>
      </c>
      <c r="D17" s="69" t="s">
        <v>39</v>
      </c>
      <c r="E17" s="69"/>
      <c r="F17" s="61"/>
      <c r="G17" s="69"/>
      <c r="H17" s="69" t="s">
        <v>38</v>
      </c>
      <c r="I17" s="69" t="s">
        <v>39</v>
      </c>
      <c r="J17" s="69"/>
    </row>
    <row r="18" spans="2:10" ht="15.6" customHeight="1" x14ac:dyDescent="0.2">
      <c r="B18" s="546" t="s">
        <v>34</v>
      </c>
      <c r="C18" s="549" t="str">
        <f>結果!AY57</f>
        <v>鷲頭拓竜</v>
      </c>
      <c r="D18" s="549" t="str">
        <f>結果!AY60</f>
        <v>尾崎謙二</v>
      </c>
      <c r="E18" s="60"/>
      <c r="F18" s="61"/>
      <c r="G18" s="546" t="s">
        <v>195</v>
      </c>
      <c r="H18" s="549" t="s">
        <v>195</v>
      </c>
      <c r="I18" s="549" t="s">
        <v>195</v>
      </c>
      <c r="J18" s="542"/>
    </row>
    <row r="19" spans="2:10" ht="15.6" customHeight="1" x14ac:dyDescent="0.2">
      <c r="B19" s="547"/>
      <c r="C19" s="543"/>
      <c r="D19" s="543"/>
      <c r="E19" s="61"/>
      <c r="F19" s="61"/>
      <c r="G19" s="547"/>
      <c r="H19" s="543"/>
      <c r="I19" s="543"/>
      <c r="J19" s="543"/>
    </row>
    <row r="20" spans="2:10" ht="15.6" customHeight="1" x14ac:dyDescent="0.2">
      <c r="B20" s="547"/>
      <c r="C20" s="550" t="str">
        <f>結果!AY58</f>
        <v>長野絢一</v>
      </c>
      <c r="D20" s="550" t="str">
        <f>結果!AY61</f>
        <v>田辺晃士</v>
      </c>
      <c r="E20" s="61"/>
      <c r="F20" s="61"/>
      <c r="G20" s="547"/>
      <c r="H20" s="550" t="s">
        <v>195</v>
      </c>
      <c r="I20" s="550" t="s">
        <v>195</v>
      </c>
      <c r="J20" s="544"/>
    </row>
    <row r="21" spans="2:10" ht="15.6" customHeight="1" x14ac:dyDescent="0.2">
      <c r="B21" s="548"/>
      <c r="C21" s="545"/>
      <c r="D21" s="545"/>
      <c r="E21" s="62"/>
      <c r="F21" s="61"/>
      <c r="G21" s="548"/>
      <c r="H21" s="545"/>
      <c r="I21" s="545"/>
      <c r="J21" s="545"/>
    </row>
    <row r="22" spans="2:10" ht="15.6" customHeight="1" x14ac:dyDescent="0.2">
      <c r="B22" s="546" t="s">
        <v>35</v>
      </c>
      <c r="C22" s="549" t="str">
        <f>結果!AE95</f>
        <v>吉田浩彬</v>
      </c>
      <c r="D22" s="549" t="str">
        <f>結果!AE98</f>
        <v>長原芽美</v>
      </c>
      <c r="E22" s="549"/>
      <c r="F22" s="61"/>
      <c r="G22" s="546" t="s">
        <v>37</v>
      </c>
      <c r="H22" s="549" t="str">
        <f>結果!AP177</f>
        <v>猪川ももか</v>
      </c>
      <c r="I22" s="549" t="str">
        <f>結果!AP180</f>
        <v>阿部一惠</v>
      </c>
      <c r="J22" s="549"/>
    </row>
    <row r="23" spans="2:10" ht="15.6" customHeight="1" x14ac:dyDescent="0.2">
      <c r="B23" s="547"/>
      <c r="C23" s="543"/>
      <c r="D23" s="543"/>
      <c r="E23" s="543"/>
      <c r="F23" s="61"/>
      <c r="G23" s="547"/>
      <c r="H23" s="543"/>
      <c r="I23" s="543"/>
      <c r="J23" s="543"/>
    </row>
    <row r="24" spans="2:10" ht="15.6" customHeight="1" x14ac:dyDescent="0.2">
      <c r="B24" s="547"/>
      <c r="C24" s="550" t="str">
        <f>結果!AE96</f>
        <v>安藤凌</v>
      </c>
      <c r="D24" s="550" t="str">
        <f>結果!AE99</f>
        <v>髙橋善子</v>
      </c>
      <c r="E24" s="550"/>
      <c r="F24" s="61"/>
      <c r="G24" s="547"/>
      <c r="H24" s="550" t="str">
        <f>結果!AP178</f>
        <v>續木友葵</v>
      </c>
      <c r="I24" s="550" t="str">
        <f>結果!AP181</f>
        <v>合田直子</v>
      </c>
      <c r="J24" s="550"/>
    </row>
    <row r="25" spans="2:10" ht="15.6" customHeight="1" x14ac:dyDescent="0.2">
      <c r="B25" s="548"/>
      <c r="C25" s="545"/>
      <c r="D25" s="545"/>
      <c r="E25" s="545"/>
      <c r="F25" s="61"/>
      <c r="G25" s="548"/>
      <c r="H25" s="545"/>
      <c r="I25" s="545"/>
      <c r="J25" s="545"/>
    </row>
    <row r="26" spans="2:10" ht="15.6" customHeight="1" x14ac:dyDescent="0.2">
      <c r="B26" s="546" t="s">
        <v>36</v>
      </c>
      <c r="C26" s="549" t="str">
        <f>結果!BG130</f>
        <v>坂上想磨</v>
      </c>
      <c r="D26" s="549" t="str">
        <f>結果!BG133</f>
        <v>楠健一</v>
      </c>
      <c r="E26" s="549"/>
      <c r="F26" s="61"/>
      <c r="G26" s="546" t="s">
        <v>195</v>
      </c>
      <c r="H26" s="549" t="s">
        <v>195</v>
      </c>
      <c r="I26" s="549" t="s">
        <v>195</v>
      </c>
      <c r="J26" s="549"/>
    </row>
    <row r="27" spans="2:10" ht="15.6" customHeight="1" x14ac:dyDescent="0.2">
      <c r="B27" s="547"/>
      <c r="C27" s="543"/>
      <c r="D27" s="543"/>
      <c r="E27" s="543"/>
      <c r="F27" s="61"/>
      <c r="G27" s="547"/>
      <c r="H27" s="543"/>
      <c r="I27" s="543"/>
      <c r="J27" s="543"/>
    </row>
    <row r="28" spans="2:10" ht="15.6" customHeight="1" x14ac:dyDescent="0.2">
      <c r="B28" s="547"/>
      <c r="C28" s="550" t="str">
        <f>結果!BG131</f>
        <v>清水雄陽</v>
      </c>
      <c r="D28" s="550" t="str">
        <f>結果!BG134</f>
        <v>池内義幸</v>
      </c>
      <c r="E28" s="550"/>
      <c r="F28" s="61"/>
      <c r="G28" s="547"/>
      <c r="H28" s="550" t="s">
        <v>195</v>
      </c>
      <c r="I28" s="550" t="s">
        <v>195</v>
      </c>
      <c r="J28" s="550"/>
    </row>
    <row r="29" spans="2:10" ht="15.6" customHeight="1" x14ac:dyDescent="0.2">
      <c r="B29" s="548"/>
      <c r="C29" s="545"/>
      <c r="D29" s="545"/>
      <c r="E29" s="545"/>
      <c r="F29" s="61"/>
      <c r="G29" s="548"/>
      <c r="H29" s="545"/>
      <c r="I29" s="545"/>
      <c r="J29" s="545"/>
    </row>
    <row r="30" spans="2:10" ht="15.6" customHeight="1" x14ac:dyDescent="0.2">
      <c r="B30" s="546" t="s">
        <v>194</v>
      </c>
      <c r="C30" s="549" t="str">
        <f>結果!AV151</f>
        <v>日野文香</v>
      </c>
      <c r="D30" s="549" t="str">
        <f>結果!AV154</f>
        <v>猪川一樹</v>
      </c>
      <c r="E30" s="549"/>
      <c r="F30" s="61"/>
      <c r="G30" s="546" t="s">
        <v>78</v>
      </c>
      <c r="H30" s="549" t="str">
        <f>結果!AE214</f>
        <v>鈴木華奈</v>
      </c>
      <c r="I30" s="542" t="str">
        <f>結果!AE217</f>
        <v>猪川京子</v>
      </c>
      <c r="J30" s="549"/>
    </row>
    <row r="31" spans="2:10" ht="15.6" customHeight="1" x14ac:dyDescent="0.2">
      <c r="B31" s="547"/>
      <c r="C31" s="543"/>
      <c r="D31" s="543"/>
      <c r="E31" s="543"/>
      <c r="F31" s="61"/>
      <c r="G31" s="547"/>
      <c r="H31" s="543"/>
      <c r="I31" s="543"/>
      <c r="J31" s="543"/>
    </row>
    <row r="32" spans="2:10" ht="15.6" customHeight="1" x14ac:dyDescent="0.2">
      <c r="B32" s="547"/>
      <c r="C32" s="550" t="str">
        <f>結果!AV152</f>
        <v>篠原文章</v>
      </c>
      <c r="D32" s="550" t="str">
        <f>結果!AV155</f>
        <v>猪川智景</v>
      </c>
      <c r="E32" s="550"/>
      <c r="F32" s="61"/>
      <c r="G32" s="547"/>
      <c r="H32" s="550" t="str">
        <f>結果!AE215</f>
        <v>星川奈央佳</v>
      </c>
      <c r="I32" s="544" t="str">
        <f>結果!AE218</f>
        <v>續木晶子</v>
      </c>
      <c r="J32" s="550"/>
    </row>
    <row r="33" spans="2:10" ht="15.6" customHeight="1" x14ac:dyDescent="0.2">
      <c r="B33" s="548"/>
      <c r="C33" s="545"/>
      <c r="D33" s="545"/>
      <c r="E33" s="545"/>
      <c r="F33" s="61"/>
      <c r="G33" s="548"/>
      <c r="H33" s="545"/>
      <c r="I33" s="545"/>
      <c r="J33" s="545"/>
    </row>
    <row r="34" spans="2:10" ht="15.6" customHeight="1" x14ac:dyDescent="0.2">
      <c r="B34" s="58"/>
      <c r="C34" s="59"/>
      <c r="D34" s="59"/>
      <c r="E34" s="58"/>
      <c r="F34" s="63"/>
      <c r="G34" s="58"/>
      <c r="H34" s="59"/>
      <c r="I34" s="59"/>
      <c r="J34" s="58"/>
    </row>
    <row r="35" spans="2:10" ht="15.6" customHeight="1" x14ac:dyDescent="0.2">
      <c r="B35" s="70"/>
      <c r="C35" s="70"/>
      <c r="D35" s="70"/>
      <c r="E35" s="70"/>
      <c r="F35" s="70"/>
      <c r="G35" s="70"/>
      <c r="H35" s="70"/>
      <c r="I35" s="70"/>
      <c r="J35" s="70"/>
    </row>
    <row r="36" spans="2:10" ht="80.25" customHeight="1" x14ac:dyDescent="0.2">
      <c r="B36" s="551" t="s">
        <v>33</v>
      </c>
      <c r="C36" s="552"/>
      <c r="D36" s="552"/>
      <c r="E36" s="552"/>
      <c r="F36" s="552"/>
      <c r="G36" s="552"/>
      <c r="H36" s="552"/>
      <c r="I36" s="552"/>
      <c r="J36" s="553"/>
    </row>
    <row r="37" spans="2:10" ht="9" customHeight="1" x14ac:dyDescent="0.2">
      <c r="B37" s="70"/>
      <c r="C37" s="70"/>
      <c r="D37" s="70"/>
      <c r="E37" s="70"/>
      <c r="F37" s="70"/>
      <c r="G37" s="70"/>
      <c r="H37" s="70"/>
      <c r="I37" s="70"/>
      <c r="J37" s="70"/>
    </row>
    <row r="38" spans="2:10" ht="24.9" customHeight="1" x14ac:dyDescent="0.2">
      <c r="B38" s="70"/>
      <c r="C38" s="70"/>
      <c r="D38" s="70"/>
      <c r="E38" s="70"/>
      <c r="F38" s="70"/>
      <c r="G38" s="70"/>
      <c r="H38" s="70"/>
      <c r="I38" s="70"/>
      <c r="J38" s="70"/>
    </row>
    <row r="39" spans="2:10" ht="24.9" customHeight="1" x14ac:dyDescent="0.2">
      <c r="B39" s="70"/>
      <c r="C39" s="70"/>
      <c r="D39" s="70"/>
      <c r="E39" s="70"/>
      <c r="F39" s="70"/>
      <c r="G39" s="70"/>
      <c r="H39" s="70"/>
      <c r="I39" s="70"/>
      <c r="J39" s="70"/>
    </row>
  </sheetData>
  <mergeCells count="55">
    <mergeCell ref="H28:H29"/>
    <mergeCell ref="I28:I29"/>
    <mergeCell ref="J28:J29"/>
    <mergeCell ref="I30:I31"/>
    <mergeCell ref="J30:J31"/>
    <mergeCell ref="B18:B21"/>
    <mergeCell ref="I32:I33"/>
    <mergeCell ref="J32:J33"/>
    <mergeCell ref="I26:I27"/>
    <mergeCell ref="J26:J27"/>
    <mergeCell ref="C22:C23"/>
    <mergeCell ref="D22:D23"/>
    <mergeCell ref="C32:C33"/>
    <mergeCell ref="D32:D33"/>
    <mergeCell ref="H32:H33"/>
    <mergeCell ref="G30:G33"/>
    <mergeCell ref="H26:H27"/>
    <mergeCell ref="H22:H23"/>
    <mergeCell ref="G22:G25"/>
    <mergeCell ref="E22:E23"/>
    <mergeCell ref="E24:E25"/>
    <mergeCell ref="C18:C19"/>
    <mergeCell ref="C20:C21"/>
    <mergeCell ref="D18:D19"/>
    <mergeCell ref="D20:D21"/>
    <mergeCell ref="E32:E33"/>
    <mergeCell ref="C28:C29"/>
    <mergeCell ref="D28:D29"/>
    <mergeCell ref="E28:E29"/>
    <mergeCell ref="E30:E31"/>
    <mergeCell ref="B36:J36"/>
    <mergeCell ref="B30:B33"/>
    <mergeCell ref="B22:B25"/>
    <mergeCell ref="I22:I23"/>
    <mergeCell ref="C24:C25"/>
    <mergeCell ref="D24:D25"/>
    <mergeCell ref="H24:H25"/>
    <mergeCell ref="I24:I25"/>
    <mergeCell ref="C30:C31"/>
    <mergeCell ref="D30:D31"/>
    <mergeCell ref="H30:H31"/>
    <mergeCell ref="B26:B29"/>
    <mergeCell ref="C26:C27"/>
    <mergeCell ref="D26:D27"/>
    <mergeCell ref="E26:E27"/>
    <mergeCell ref="G26:G29"/>
    <mergeCell ref="J18:J19"/>
    <mergeCell ref="J20:J21"/>
    <mergeCell ref="G18:G21"/>
    <mergeCell ref="J22:J23"/>
    <mergeCell ref="J24:J25"/>
    <mergeCell ref="H18:H19"/>
    <mergeCell ref="I18:I19"/>
    <mergeCell ref="H20:H21"/>
    <mergeCell ref="I20:I21"/>
  </mergeCells>
  <phoneticPr fontId="5"/>
  <printOptions horizontalCentered="1"/>
  <pageMargins left="0" right="0" top="0.78740157480314965" bottom="0" header="0.51181102362204722" footer="0.51181102362204722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結果</vt:lpstr>
      <vt:lpstr>提出</vt:lpstr>
      <vt:lpstr>結果!Print_Area</vt:lpstr>
      <vt:lpstr>提出!Print_Area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三島オープンバドミントン大会</dc:title>
  <dc:creator>高橋  良計</dc:creator>
  <cp:lastModifiedBy>Owner</cp:lastModifiedBy>
  <cp:lastPrinted>2022-10-30T12:44:28Z</cp:lastPrinted>
  <dcterms:created xsi:type="dcterms:W3CDTF">2003-02-27T14:44:25Z</dcterms:created>
  <dcterms:modified xsi:type="dcterms:W3CDTF">2022-10-30T12:55:05Z</dcterms:modified>
</cp:coreProperties>
</file>